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DD1A0AA6-3A49-4B0A-ABB6-D6B12C406C33}" xr6:coauthVersionLast="47" xr6:coauthVersionMax="47" xr10:uidLastSave="{00000000-0000-0000-0000-000000000000}"/>
  <workbookProtection workbookAlgorithmName="SHA-512" workbookHashValue="auOfyQR1+Qr42SjSkPYmmJLVK5uwiTn5QLiw/BKXWDaz+VuDEPF+bH5bszHUzlbLCZSPL2IDpVmO6uEVX4nhCw==" workbookSaltValue="aMzwom1v5FNuyXPjADowUg==" workbookSpinCount="100000" lockStructure="1"/>
  <bookViews>
    <workbookView xWindow="-108" yWindow="-108" windowWidth="23256" windowHeight="12576" tabRatio="933" activeTab="4" xr2:uid="{00000000-000D-0000-FFFF-FFFF00000000}"/>
  </bookViews>
  <sheets>
    <sheet name="Data" sheetId="44" r:id="rId1"/>
    <sheet name="Rank" sheetId="45" r:id="rId2"/>
    <sheet name="3xRDL" sheetId="46" r:id="rId3"/>
    <sheet name="Instructions" sheetId="67" r:id="rId4"/>
    <sheet name="Summary" sheetId="43" r:id="rId5"/>
    <sheet name="n&gt;3Distribution" sheetId="36" r:id="rId6"/>
    <sheet name="n=3Distribution" sheetId="60" r:id="rId7"/>
    <sheet name="Lognormal_E" sheetId="63" r:id="rId8"/>
    <sheet name="lognormal z-stat_E" sheetId="64" r:id="rId9"/>
    <sheet name="Lognormal_N" sheetId="65" r:id="rId10"/>
    <sheet name="lognormal z-stat_N" sheetId="66" r:id="rId11"/>
  </sheets>
  <externalReferences>
    <externalReference r:id="rId12"/>
  </externalReferences>
  <definedNames>
    <definedName name="_xlnm._FilterDatabase" localSheetId="0" hidden="1">Data!$A$1:$AE$34</definedName>
    <definedName name="_xlnm._FilterDatabase" localSheetId="1" hidden="1">Rank!$A$1:$G$1</definedName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3">Instructions!$A$1:$A$87</definedName>
    <definedName name="secfuel">[1]PICKLISTS!$F$4:$F$12</definedName>
    <definedName name="YESNO">[1]PICKLISTS!$J$4:$J$5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43" l="1"/>
  <c r="Q3" i="43"/>
  <c r="L4" i="43"/>
  <c r="K4" i="43"/>
  <c r="J4" i="43"/>
  <c r="G87" i="66"/>
  <c r="N86" i="66"/>
  <c r="P89" i="66"/>
  <c r="V92" i="66"/>
  <c r="Y88" i="66"/>
  <c r="N108" i="66"/>
  <c r="B108" i="66"/>
  <c r="G108" i="66" s="1"/>
  <c r="B107" i="66"/>
  <c r="G107" i="66" s="1"/>
  <c r="B106" i="66"/>
  <c r="G106" i="66" s="1"/>
  <c r="B105" i="66"/>
  <c r="G105" i="66" s="1"/>
  <c r="N104" i="66"/>
  <c r="B104" i="66"/>
  <c r="G104" i="66" s="1"/>
  <c r="N103" i="66"/>
  <c r="B103" i="66"/>
  <c r="G103" i="66" s="1"/>
  <c r="P103" i="66" s="1"/>
  <c r="V103" i="66" s="1"/>
  <c r="Y103" i="66" s="1"/>
  <c r="N102" i="66"/>
  <c r="B102" i="66"/>
  <c r="G102" i="66" s="1"/>
  <c r="B101" i="66"/>
  <c r="G101" i="66" s="1"/>
  <c r="N100" i="66"/>
  <c r="B100" i="66"/>
  <c r="G100" i="66" s="1"/>
  <c r="B99" i="66"/>
  <c r="G99" i="66" s="1"/>
  <c r="B98" i="66"/>
  <c r="G98" i="66" s="1"/>
  <c r="B97" i="66"/>
  <c r="G97" i="66" s="1"/>
  <c r="N96" i="66"/>
  <c r="B96" i="66"/>
  <c r="G96" i="66" s="1"/>
  <c r="N95" i="66"/>
  <c r="B95" i="66"/>
  <c r="G95" i="66" s="1"/>
  <c r="N94" i="66"/>
  <c r="B94" i="66"/>
  <c r="G94" i="66" s="1"/>
  <c r="B93" i="66"/>
  <c r="G93" i="66" s="1"/>
  <c r="N92" i="66"/>
  <c r="B92" i="66"/>
  <c r="G92" i="66" s="1"/>
  <c r="B91" i="66"/>
  <c r="G91" i="66" s="1"/>
  <c r="B90" i="66"/>
  <c r="G90" i="66" s="1"/>
  <c r="B89" i="66"/>
  <c r="G89" i="66" s="1"/>
  <c r="N88" i="66"/>
  <c r="B88" i="66"/>
  <c r="G88" i="66" s="1"/>
  <c r="N87" i="66"/>
  <c r="B87" i="66"/>
  <c r="B86" i="66"/>
  <c r="G86" i="66" s="1"/>
  <c r="B85" i="66"/>
  <c r="G85" i="66" s="1"/>
  <c r="N84" i="66"/>
  <c r="B84" i="66"/>
  <c r="G84" i="66" s="1"/>
  <c r="B83" i="66"/>
  <c r="G83" i="66" s="1"/>
  <c r="B82" i="66"/>
  <c r="G82" i="66" s="1"/>
  <c r="B81" i="66"/>
  <c r="G81" i="66" s="1"/>
  <c r="N80" i="66"/>
  <c r="B80" i="66"/>
  <c r="G80" i="66" s="1"/>
  <c r="N79" i="66"/>
  <c r="B79" i="66"/>
  <c r="G79" i="66" s="1"/>
  <c r="N78" i="66"/>
  <c r="B78" i="66"/>
  <c r="G78" i="66" s="1"/>
  <c r="B77" i="66"/>
  <c r="G77" i="66" s="1"/>
  <c r="N76" i="66"/>
  <c r="B76" i="66"/>
  <c r="G76" i="66" s="1"/>
  <c r="B75" i="66"/>
  <c r="G75" i="66" s="1"/>
  <c r="B74" i="66"/>
  <c r="G74" i="66" s="1"/>
  <c r="B73" i="66"/>
  <c r="G73" i="66" s="1"/>
  <c r="N72" i="66"/>
  <c r="B72" i="66"/>
  <c r="G72" i="66" s="1"/>
  <c r="N71" i="66"/>
  <c r="B71" i="66"/>
  <c r="G71" i="66" s="1"/>
  <c r="N70" i="66"/>
  <c r="B70" i="66"/>
  <c r="G70" i="66" s="1"/>
  <c r="B69" i="66"/>
  <c r="G69" i="66" s="1"/>
  <c r="N68" i="66"/>
  <c r="B68" i="66"/>
  <c r="G68" i="66" s="1"/>
  <c r="B67" i="66"/>
  <c r="G67" i="66" s="1"/>
  <c r="B66" i="66"/>
  <c r="G66" i="66" s="1"/>
  <c r="B65" i="66"/>
  <c r="G65" i="66" s="1"/>
  <c r="N64" i="66"/>
  <c r="B64" i="66"/>
  <c r="G64" i="66" s="1"/>
  <c r="N63" i="66"/>
  <c r="B63" i="66"/>
  <c r="G63" i="66" s="1"/>
  <c r="N62" i="66"/>
  <c r="B62" i="66"/>
  <c r="G62" i="66" s="1"/>
  <c r="B61" i="66"/>
  <c r="G61" i="66" s="1"/>
  <c r="N60" i="66"/>
  <c r="B60" i="66"/>
  <c r="G60" i="66" s="1"/>
  <c r="B59" i="66"/>
  <c r="G59" i="66" s="1"/>
  <c r="B58" i="66"/>
  <c r="G58" i="66" s="1"/>
  <c r="B57" i="66"/>
  <c r="G57" i="66" s="1"/>
  <c r="N56" i="66"/>
  <c r="B56" i="66"/>
  <c r="G56" i="66" s="1"/>
  <c r="N55" i="66"/>
  <c r="B55" i="66"/>
  <c r="G55" i="66" s="1"/>
  <c r="N54" i="66"/>
  <c r="B54" i="66"/>
  <c r="G54" i="66" s="1"/>
  <c r="B53" i="66"/>
  <c r="G53" i="66" s="1"/>
  <c r="N52" i="66"/>
  <c r="B52" i="66"/>
  <c r="G52" i="66" s="1"/>
  <c r="B51" i="66"/>
  <c r="G51" i="66" s="1"/>
  <c r="B50" i="66"/>
  <c r="G50" i="66" s="1"/>
  <c r="B49" i="66"/>
  <c r="G49" i="66" s="1"/>
  <c r="N48" i="66"/>
  <c r="B48" i="66"/>
  <c r="G48" i="66" s="1"/>
  <c r="N47" i="66"/>
  <c r="B47" i="66"/>
  <c r="G47" i="66" s="1"/>
  <c r="N46" i="66"/>
  <c r="B46" i="66"/>
  <c r="G46" i="66" s="1"/>
  <c r="B45" i="66"/>
  <c r="G45" i="66" s="1"/>
  <c r="N44" i="66"/>
  <c r="B44" i="66"/>
  <c r="G44" i="66" s="1"/>
  <c r="P44" i="66" s="1"/>
  <c r="V44" i="66" s="1"/>
  <c r="Y44" i="66" s="1"/>
  <c r="B43" i="66"/>
  <c r="G43" i="66" s="1"/>
  <c r="B42" i="66"/>
  <c r="G42" i="66" s="1"/>
  <c r="N41" i="66"/>
  <c r="B41" i="66"/>
  <c r="G41" i="66" s="1"/>
  <c r="N40" i="66"/>
  <c r="B40" i="66"/>
  <c r="G40" i="66" s="1"/>
  <c r="N39" i="66"/>
  <c r="B39" i="66"/>
  <c r="G39" i="66" s="1"/>
  <c r="N38" i="66"/>
  <c r="B38" i="66"/>
  <c r="G38" i="66" s="1"/>
  <c r="B37" i="66"/>
  <c r="G37" i="66" s="1"/>
  <c r="B36" i="66"/>
  <c r="G36" i="66" s="1"/>
  <c r="B35" i="66"/>
  <c r="G35" i="66" s="1"/>
  <c r="B34" i="66"/>
  <c r="G34" i="66" s="1"/>
  <c r="N33" i="66"/>
  <c r="B33" i="66"/>
  <c r="G33" i="66" s="1"/>
  <c r="N32" i="66"/>
  <c r="B32" i="66"/>
  <c r="G32" i="66" s="1"/>
  <c r="N31" i="66"/>
  <c r="B31" i="66"/>
  <c r="G31" i="66" s="1"/>
  <c r="N30" i="66"/>
  <c r="B30" i="66"/>
  <c r="G30" i="66" s="1"/>
  <c r="B29" i="66"/>
  <c r="G29" i="66" s="1"/>
  <c r="B28" i="66"/>
  <c r="G28" i="66" s="1"/>
  <c r="B27" i="66"/>
  <c r="G27" i="66" s="1"/>
  <c r="B26" i="66"/>
  <c r="G26" i="66" s="1"/>
  <c r="N25" i="66"/>
  <c r="G25" i="66"/>
  <c r="B25" i="66"/>
  <c r="G24" i="66"/>
  <c r="B24" i="66"/>
  <c r="N24" i="66" s="1"/>
  <c r="G23" i="66"/>
  <c r="B23" i="66"/>
  <c r="N23" i="66" s="1"/>
  <c r="G22" i="66"/>
  <c r="B22" i="66"/>
  <c r="N22" i="66" s="1"/>
  <c r="G21" i="66"/>
  <c r="B21" i="66"/>
  <c r="N21" i="66" s="1"/>
  <c r="G20" i="66"/>
  <c r="P20" i="66" s="1"/>
  <c r="V20" i="66" s="1"/>
  <c r="Y20" i="66" s="1"/>
  <c r="B20" i="66"/>
  <c r="N20" i="66" s="1"/>
  <c r="G19" i="66"/>
  <c r="B19" i="66"/>
  <c r="N19" i="66" s="1"/>
  <c r="G18" i="66"/>
  <c r="B18" i="66"/>
  <c r="N18" i="66" s="1"/>
  <c r="G17" i="66"/>
  <c r="B17" i="66"/>
  <c r="N17" i="66" s="1"/>
  <c r="G16" i="66"/>
  <c r="P16" i="66" s="1"/>
  <c r="V16" i="66" s="1"/>
  <c r="Y16" i="66" s="1"/>
  <c r="B16" i="66"/>
  <c r="N16" i="66" s="1"/>
  <c r="G15" i="66"/>
  <c r="B15" i="66"/>
  <c r="N15" i="66" s="1"/>
  <c r="G14" i="66"/>
  <c r="B14" i="66"/>
  <c r="N14" i="66" s="1"/>
  <c r="G13" i="66"/>
  <c r="B13" i="66"/>
  <c r="N13" i="66" s="1"/>
  <c r="G12" i="66"/>
  <c r="P12" i="66" s="1"/>
  <c r="V12" i="66" s="1"/>
  <c r="Y12" i="66" s="1"/>
  <c r="B12" i="66"/>
  <c r="N12" i="66" s="1"/>
  <c r="G11" i="66"/>
  <c r="B11" i="66"/>
  <c r="N11" i="66" s="1"/>
  <c r="G10" i="66"/>
  <c r="B10" i="66"/>
  <c r="N10" i="66" s="1"/>
  <c r="N9" i="66"/>
  <c r="G9" i="66"/>
  <c r="P9" i="66" s="1"/>
  <c r="V9" i="66" s="1"/>
  <c r="Y9" i="66" s="1"/>
  <c r="AD9" i="66" s="1"/>
  <c r="C108" i="65"/>
  <c r="AE85" i="65"/>
  <c r="AD85" i="65"/>
  <c r="AC85" i="65"/>
  <c r="AB85" i="65"/>
  <c r="AA85" i="65"/>
  <c r="Z85" i="65"/>
  <c r="Y85" i="65"/>
  <c r="X85" i="65"/>
  <c r="W85" i="65"/>
  <c r="V85" i="65"/>
  <c r="U85" i="65"/>
  <c r="T85" i="65"/>
  <c r="S85" i="65"/>
  <c r="R85" i="65"/>
  <c r="Q85" i="65"/>
  <c r="P85" i="65"/>
  <c r="O85" i="65"/>
  <c r="N85" i="65"/>
  <c r="M85" i="65"/>
  <c r="L85" i="65"/>
  <c r="K85" i="65"/>
  <c r="J85" i="65"/>
  <c r="I85" i="65"/>
  <c r="H85" i="65"/>
  <c r="G85" i="65"/>
  <c r="F85" i="65"/>
  <c r="E85" i="65"/>
  <c r="D85" i="65"/>
  <c r="C85" i="65"/>
  <c r="B85" i="65"/>
  <c r="AE84" i="65"/>
  <c r="AD84" i="65"/>
  <c r="AC84" i="65"/>
  <c r="AB84" i="65"/>
  <c r="AA84" i="65"/>
  <c r="Z84" i="65"/>
  <c r="Y84" i="65"/>
  <c r="X84" i="65"/>
  <c r="W84" i="65"/>
  <c r="V84" i="65"/>
  <c r="U84" i="65"/>
  <c r="T84" i="65"/>
  <c r="S84" i="65"/>
  <c r="R84" i="65"/>
  <c r="Q84" i="65"/>
  <c r="P84" i="65"/>
  <c r="O84" i="65"/>
  <c r="N84" i="65"/>
  <c r="M84" i="65"/>
  <c r="L84" i="65"/>
  <c r="K84" i="65"/>
  <c r="J84" i="65"/>
  <c r="I84" i="65"/>
  <c r="H84" i="65"/>
  <c r="G84" i="65"/>
  <c r="F84" i="65"/>
  <c r="E84" i="65"/>
  <c r="D84" i="65"/>
  <c r="C84" i="65"/>
  <c r="B84" i="65"/>
  <c r="AE83" i="65"/>
  <c r="AD83" i="65"/>
  <c r="AC83" i="65"/>
  <c r="AB83" i="65"/>
  <c r="AA83" i="65"/>
  <c r="Z83" i="65"/>
  <c r="Y83" i="65"/>
  <c r="X83" i="65"/>
  <c r="W83" i="65"/>
  <c r="V83" i="65"/>
  <c r="U83" i="65"/>
  <c r="T83" i="65"/>
  <c r="S83" i="65"/>
  <c r="R83" i="65"/>
  <c r="Q83" i="65"/>
  <c r="P83" i="65"/>
  <c r="O83" i="65"/>
  <c r="N83" i="65"/>
  <c r="M83" i="65"/>
  <c r="L83" i="65"/>
  <c r="K83" i="65"/>
  <c r="J83" i="65"/>
  <c r="I83" i="65"/>
  <c r="H83" i="65"/>
  <c r="G83" i="65"/>
  <c r="F83" i="65"/>
  <c r="E83" i="65"/>
  <c r="D83" i="65"/>
  <c r="C83" i="65"/>
  <c r="B83" i="65"/>
  <c r="AE82" i="65"/>
  <c r="AD82" i="65"/>
  <c r="AC82" i="65"/>
  <c r="AB82" i="65"/>
  <c r="AA82" i="65"/>
  <c r="Z82" i="65"/>
  <c r="Y82" i="65"/>
  <c r="X82" i="65"/>
  <c r="W82" i="65"/>
  <c r="V82" i="65"/>
  <c r="U82" i="65"/>
  <c r="T82" i="65"/>
  <c r="S82" i="65"/>
  <c r="R82" i="65"/>
  <c r="Q82" i="65"/>
  <c r="P82" i="65"/>
  <c r="O82" i="65"/>
  <c r="N82" i="65"/>
  <c r="M82" i="65"/>
  <c r="L82" i="65"/>
  <c r="K82" i="65"/>
  <c r="J82" i="65"/>
  <c r="I82" i="65"/>
  <c r="H82" i="65"/>
  <c r="G82" i="65"/>
  <c r="F82" i="65"/>
  <c r="E82" i="65"/>
  <c r="D82" i="65"/>
  <c r="C82" i="65"/>
  <c r="B82" i="65"/>
  <c r="AE81" i="65"/>
  <c r="AD81" i="65"/>
  <c r="AC81" i="65"/>
  <c r="AB81" i="65"/>
  <c r="AA81" i="65"/>
  <c r="Z81" i="65"/>
  <c r="Y81" i="65"/>
  <c r="X81" i="65"/>
  <c r="W81" i="65"/>
  <c r="V81" i="65"/>
  <c r="U81" i="65"/>
  <c r="T81" i="65"/>
  <c r="S81" i="65"/>
  <c r="R81" i="65"/>
  <c r="Q81" i="65"/>
  <c r="P81" i="65"/>
  <c r="O81" i="65"/>
  <c r="N81" i="65"/>
  <c r="M81" i="65"/>
  <c r="L81" i="65"/>
  <c r="K81" i="65"/>
  <c r="J81" i="65"/>
  <c r="I81" i="65"/>
  <c r="H81" i="65"/>
  <c r="G81" i="65"/>
  <c r="F81" i="65"/>
  <c r="E81" i="65"/>
  <c r="D81" i="65"/>
  <c r="C81" i="65"/>
  <c r="B81" i="65"/>
  <c r="AE80" i="65"/>
  <c r="AD80" i="65"/>
  <c r="AC80" i="65"/>
  <c r="AB80" i="65"/>
  <c r="AA80" i="65"/>
  <c r="Z80" i="65"/>
  <c r="Y80" i="65"/>
  <c r="X80" i="65"/>
  <c r="W80" i="65"/>
  <c r="V80" i="65"/>
  <c r="U80" i="65"/>
  <c r="T80" i="65"/>
  <c r="S80" i="65"/>
  <c r="R80" i="65"/>
  <c r="Q80" i="65"/>
  <c r="P80" i="65"/>
  <c r="O80" i="65"/>
  <c r="N80" i="65"/>
  <c r="M80" i="65"/>
  <c r="L80" i="65"/>
  <c r="K80" i="65"/>
  <c r="J80" i="65"/>
  <c r="I80" i="65"/>
  <c r="H80" i="65"/>
  <c r="G80" i="65"/>
  <c r="F80" i="65"/>
  <c r="E80" i="65"/>
  <c r="D80" i="65"/>
  <c r="C80" i="65"/>
  <c r="B80" i="65"/>
  <c r="AE79" i="65"/>
  <c r="AD79" i="65"/>
  <c r="AC79" i="65"/>
  <c r="AB79" i="65"/>
  <c r="AA79" i="65"/>
  <c r="Z79" i="65"/>
  <c r="Y79" i="65"/>
  <c r="X79" i="65"/>
  <c r="W79" i="65"/>
  <c r="V79" i="65"/>
  <c r="U79" i="65"/>
  <c r="T79" i="65"/>
  <c r="S79" i="65"/>
  <c r="R79" i="65"/>
  <c r="Q79" i="65"/>
  <c r="P79" i="65"/>
  <c r="O79" i="65"/>
  <c r="N79" i="65"/>
  <c r="M79" i="65"/>
  <c r="L79" i="65"/>
  <c r="K79" i="65"/>
  <c r="J79" i="65"/>
  <c r="I79" i="65"/>
  <c r="H79" i="65"/>
  <c r="G79" i="65"/>
  <c r="F79" i="65"/>
  <c r="E79" i="65"/>
  <c r="D79" i="65"/>
  <c r="C79" i="65"/>
  <c r="B79" i="65"/>
  <c r="AE78" i="65"/>
  <c r="AD78" i="65"/>
  <c r="AC78" i="65"/>
  <c r="AB78" i="65"/>
  <c r="AA78" i="65"/>
  <c r="Z78" i="65"/>
  <c r="Y78" i="65"/>
  <c r="X78" i="65"/>
  <c r="W78" i="65"/>
  <c r="V78" i="65"/>
  <c r="U78" i="65"/>
  <c r="T78" i="65"/>
  <c r="S78" i="65"/>
  <c r="R78" i="65"/>
  <c r="Q78" i="65"/>
  <c r="P78" i="65"/>
  <c r="O78" i="65"/>
  <c r="N78" i="65"/>
  <c r="M78" i="65"/>
  <c r="L78" i="65"/>
  <c r="K78" i="65"/>
  <c r="J78" i="65"/>
  <c r="I78" i="65"/>
  <c r="H78" i="65"/>
  <c r="G78" i="65"/>
  <c r="F78" i="65"/>
  <c r="E78" i="65"/>
  <c r="D78" i="65"/>
  <c r="C78" i="65"/>
  <c r="B78" i="65"/>
  <c r="AE77" i="65"/>
  <c r="AD77" i="65"/>
  <c r="AC77" i="65"/>
  <c r="AB77" i="65"/>
  <c r="AA77" i="65"/>
  <c r="Z77" i="65"/>
  <c r="Y77" i="65"/>
  <c r="X77" i="65"/>
  <c r="W77" i="65"/>
  <c r="V77" i="65"/>
  <c r="U77" i="65"/>
  <c r="T77" i="65"/>
  <c r="S77" i="65"/>
  <c r="R77" i="65"/>
  <c r="Q77" i="65"/>
  <c r="P77" i="65"/>
  <c r="O77" i="65"/>
  <c r="N77" i="65"/>
  <c r="M77" i="65"/>
  <c r="L77" i="65"/>
  <c r="K77" i="65"/>
  <c r="J77" i="65"/>
  <c r="I77" i="65"/>
  <c r="H77" i="65"/>
  <c r="G77" i="65"/>
  <c r="F77" i="65"/>
  <c r="E77" i="65"/>
  <c r="D77" i="65"/>
  <c r="C77" i="65"/>
  <c r="B77" i="65"/>
  <c r="AE76" i="65"/>
  <c r="AD76" i="65"/>
  <c r="AC76" i="65"/>
  <c r="AB76" i="65"/>
  <c r="AA76" i="65"/>
  <c r="Z76" i="65"/>
  <c r="Y76" i="65"/>
  <c r="X76" i="65"/>
  <c r="W76" i="65"/>
  <c r="V76" i="65"/>
  <c r="U76" i="65"/>
  <c r="T76" i="65"/>
  <c r="S76" i="65"/>
  <c r="R76" i="65"/>
  <c r="Q76" i="65"/>
  <c r="P76" i="65"/>
  <c r="O76" i="65"/>
  <c r="N76" i="65"/>
  <c r="M76" i="65"/>
  <c r="L76" i="65"/>
  <c r="K76" i="65"/>
  <c r="J76" i="65"/>
  <c r="I76" i="65"/>
  <c r="H76" i="65"/>
  <c r="G76" i="65"/>
  <c r="F76" i="65"/>
  <c r="E76" i="65"/>
  <c r="D76" i="65"/>
  <c r="C76" i="65"/>
  <c r="B76" i="65"/>
  <c r="AE75" i="65"/>
  <c r="AD75" i="65"/>
  <c r="AC75" i="65"/>
  <c r="AB75" i="65"/>
  <c r="AA75" i="65"/>
  <c r="Z75" i="65"/>
  <c r="Y75" i="65"/>
  <c r="X75" i="65"/>
  <c r="W75" i="65"/>
  <c r="V75" i="65"/>
  <c r="U75" i="65"/>
  <c r="T75" i="65"/>
  <c r="S75" i="65"/>
  <c r="R75" i="65"/>
  <c r="Q75" i="65"/>
  <c r="P75" i="65"/>
  <c r="O75" i="65"/>
  <c r="N75" i="65"/>
  <c r="M75" i="65"/>
  <c r="L75" i="65"/>
  <c r="K75" i="65"/>
  <c r="J75" i="65"/>
  <c r="I75" i="65"/>
  <c r="H75" i="65"/>
  <c r="G75" i="65"/>
  <c r="F75" i="65"/>
  <c r="E75" i="65"/>
  <c r="D75" i="65"/>
  <c r="C75" i="65"/>
  <c r="B75" i="65"/>
  <c r="AE74" i="65"/>
  <c r="AD74" i="65"/>
  <c r="AC74" i="65"/>
  <c r="AB74" i="65"/>
  <c r="AA74" i="65"/>
  <c r="Z74" i="65"/>
  <c r="Y74" i="65"/>
  <c r="X74" i="65"/>
  <c r="W74" i="65"/>
  <c r="V74" i="65"/>
  <c r="U74" i="65"/>
  <c r="T74" i="65"/>
  <c r="S74" i="65"/>
  <c r="R74" i="65"/>
  <c r="Q74" i="65"/>
  <c r="P74" i="65"/>
  <c r="O74" i="65"/>
  <c r="N74" i="65"/>
  <c r="M74" i="65"/>
  <c r="L74" i="65"/>
  <c r="K74" i="65"/>
  <c r="J74" i="65"/>
  <c r="I74" i="65"/>
  <c r="H74" i="65"/>
  <c r="G74" i="65"/>
  <c r="F74" i="65"/>
  <c r="E74" i="65"/>
  <c r="D74" i="65"/>
  <c r="C74" i="65"/>
  <c r="B74" i="65"/>
  <c r="AE73" i="65"/>
  <c r="AD73" i="65"/>
  <c r="AC73" i="65"/>
  <c r="AB73" i="65"/>
  <c r="AA73" i="65"/>
  <c r="Z73" i="65"/>
  <c r="Y73" i="65"/>
  <c r="X73" i="65"/>
  <c r="W73" i="65"/>
  <c r="V73" i="65"/>
  <c r="U73" i="65"/>
  <c r="T73" i="65"/>
  <c r="S73" i="65"/>
  <c r="R73" i="65"/>
  <c r="Q73" i="65"/>
  <c r="P73" i="65"/>
  <c r="O73" i="65"/>
  <c r="N73" i="65"/>
  <c r="M73" i="65"/>
  <c r="L73" i="65"/>
  <c r="K73" i="65"/>
  <c r="J73" i="65"/>
  <c r="I73" i="65"/>
  <c r="H73" i="65"/>
  <c r="G73" i="65"/>
  <c r="F73" i="65"/>
  <c r="E73" i="65"/>
  <c r="D73" i="65"/>
  <c r="C73" i="65"/>
  <c r="B73" i="65"/>
  <c r="AE72" i="65"/>
  <c r="AD72" i="65"/>
  <c r="AC72" i="65"/>
  <c r="AB72" i="65"/>
  <c r="AA72" i="65"/>
  <c r="Z72" i="65"/>
  <c r="Y72" i="65"/>
  <c r="X72" i="65"/>
  <c r="W72" i="65"/>
  <c r="V72" i="65"/>
  <c r="U72" i="65"/>
  <c r="T72" i="65"/>
  <c r="S72" i="65"/>
  <c r="R72" i="65"/>
  <c r="Q72" i="65"/>
  <c r="P72" i="65"/>
  <c r="O72" i="65"/>
  <c r="N72" i="65"/>
  <c r="M72" i="65"/>
  <c r="L72" i="65"/>
  <c r="K72" i="65"/>
  <c r="J72" i="65"/>
  <c r="I72" i="65"/>
  <c r="H72" i="65"/>
  <c r="G72" i="65"/>
  <c r="F72" i="65"/>
  <c r="E72" i="65"/>
  <c r="D72" i="65"/>
  <c r="C72" i="65"/>
  <c r="B72" i="65"/>
  <c r="AE71" i="65"/>
  <c r="AD71" i="65"/>
  <c r="AC71" i="65"/>
  <c r="AB71" i="65"/>
  <c r="AA71" i="65"/>
  <c r="Z71" i="65"/>
  <c r="Y71" i="65"/>
  <c r="X71" i="65"/>
  <c r="W71" i="65"/>
  <c r="V71" i="65"/>
  <c r="U71" i="65"/>
  <c r="T71" i="65"/>
  <c r="S71" i="65"/>
  <c r="R71" i="65"/>
  <c r="Q71" i="65"/>
  <c r="P71" i="65"/>
  <c r="O71" i="65"/>
  <c r="N71" i="65"/>
  <c r="M71" i="65"/>
  <c r="L71" i="65"/>
  <c r="K71" i="65"/>
  <c r="J71" i="65"/>
  <c r="I71" i="65"/>
  <c r="H71" i="65"/>
  <c r="G71" i="65"/>
  <c r="F71" i="65"/>
  <c r="E71" i="65"/>
  <c r="D71" i="65"/>
  <c r="C71" i="65"/>
  <c r="B71" i="65"/>
  <c r="AE70" i="65"/>
  <c r="AD70" i="65"/>
  <c r="AC70" i="65"/>
  <c r="AB70" i="65"/>
  <c r="AA70" i="65"/>
  <c r="Z70" i="65"/>
  <c r="Y70" i="65"/>
  <c r="X70" i="65"/>
  <c r="W70" i="65"/>
  <c r="V70" i="65"/>
  <c r="U70" i="65"/>
  <c r="T70" i="65"/>
  <c r="S70" i="65"/>
  <c r="R70" i="65"/>
  <c r="Q70" i="65"/>
  <c r="P70" i="65"/>
  <c r="O70" i="65"/>
  <c r="N70" i="65"/>
  <c r="M70" i="65"/>
  <c r="L70" i="65"/>
  <c r="K70" i="65"/>
  <c r="J70" i="65"/>
  <c r="I70" i="65"/>
  <c r="H70" i="65"/>
  <c r="G70" i="65"/>
  <c r="F70" i="65"/>
  <c r="E70" i="65"/>
  <c r="D70" i="65"/>
  <c r="C70" i="65"/>
  <c r="B70" i="65"/>
  <c r="AE69" i="65"/>
  <c r="AD69" i="65"/>
  <c r="AC69" i="65"/>
  <c r="AB69" i="65"/>
  <c r="AA69" i="65"/>
  <c r="Z69" i="65"/>
  <c r="Y69" i="65"/>
  <c r="X69" i="65"/>
  <c r="W69" i="65"/>
  <c r="V69" i="65"/>
  <c r="U69" i="65"/>
  <c r="T69" i="65"/>
  <c r="S69" i="65"/>
  <c r="R69" i="65"/>
  <c r="Q69" i="65"/>
  <c r="P69" i="65"/>
  <c r="O69" i="65"/>
  <c r="N69" i="65"/>
  <c r="M69" i="65"/>
  <c r="L69" i="65"/>
  <c r="K69" i="65"/>
  <c r="J69" i="65"/>
  <c r="I69" i="65"/>
  <c r="H69" i="65"/>
  <c r="G69" i="65"/>
  <c r="F69" i="65"/>
  <c r="E69" i="65"/>
  <c r="D69" i="65"/>
  <c r="C69" i="65"/>
  <c r="B69" i="65"/>
  <c r="AE68" i="65"/>
  <c r="AD68" i="65"/>
  <c r="AC68" i="65"/>
  <c r="AB68" i="65"/>
  <c r="AA68" i="65"/>
  <c r="Z68" i="65"/>
  <c r="Y68" i="65"/>
  <c r="X68" i="65"/>
  <c r="W68" i="65"/>
  <c r="V68" i="65"/>
  <c r="U68" i="65"/>
  <c r="T68" i="65"/>
  <c r="S68" i="65"/>
  <c r="R68" i="65"/>
  <c r="Q68" i="65"/>
  <c r="P68" i="65"/>
  <c r="O68" i="65"/>
  <c r="N68" i="65"/>
  <c r="M68" i="65"/>
  <c r="L68" i="65"/>
  <c r="K68" i="65"/>
  <c r="J68" i="65"/>
  <c r="I68" i="65"/>
  <c r="H68" i="65"/>
  <c r="G68" i="65"/>
  <c r="F68" i="65"/>
  <c r="E68" i="65"/>
  <c r="D68" i="65"/>
  <c r="C68" i="65"/>
  <c r="B68" i="65"/>
  <c r="AE67" i="65"/>
  <c r="AD67" i="65"/>
  <c r="AC67" i="65"/>
  <c r="AB67" i="65"/>
  <c r="AA67" i="65"/>
  <c r="Z67" i="65"/>
  <c r="Y67" i="65"/>
  <c r="X67" i="65"/>
  <c r="W67" i="65"/>
  <c r="V67" i="65"/>
  <c r="U67" i="65"/>
  <c r="T67" i="65"/>
  <c r="S67" i="65"/>
  <c r="R67" i="65"/>
  <c r="Q67" i="65"/>
  <c r="P67" i="65"/>
  <c r="O67" i="65"/>
  <c r="N67" i="65"/>
  <c r="M67" i="65"/>
  <c r="L67" i="65"/>
  <c r="K67" i="65"/>
  <c r="J67" i="65"/>
  <c r="I67" i="65"/>
  <c r="H67" i="65"/>
  <c r="G67" i="65"/>
  <c r="F67" i="65"/>
  <c r="E67" i="65"/>
  <c r="D67" i="65"/>
  <c r="C67" i="65"/>
  <c r="B67" i="65"/>
  <c r="AE66" i="65"/>
  <c r="AD66" i="65"/>
  <c r="AC66" i="65"/>
  <c r="AB66" i="65"/>
  <c r="AA66" i="65"/>
  <c r="Z66" i="65"/>
  <c r="Y66" i="65"/>
  <c r="X66" i="65"/>
  <c r="W66" i="65"/>
  <c r="V66" i="65"/>
  <c r="U66" i="65"/>
  <c r="T66" i="65"/>
  <c r="S66" i="65"/>
  <c r="R66" i="65"/>
  <c r="Q66" i="65"/>
  <c r="P66" i="65"/>
  <c r="O66" i="65"/>
  <c r="N66" i="65"/>
  <c r="M66" i="65"/>
  <c r="L66" i="65"/>
  <c r="K66" i="65"/>
  <c r="J66" i="65"/>
  <c r="I66" i="65"/>
  <c r="H66" i="65"/>
  <c r="G66" i="65"/>
  <c r="F66" i="65"/>
  <c r="E66" i="65"/>
  <c r="D66" i="65"/>
  <c r="C66" i="65"/>
  <c r="B66" i="65"/>
  <c r="AE65" i="65"/>
  <c r="AD65" i="65"/>
  <c r="AC65" i="65"/>
  <c r="AB65" i="65"/>
  <c r="AA65" i="65"/>
  <c r="Z65" i="65"/>
  <c r="Y65" i="65"/>
  <c r="X65" i="65"/>
  <c r="W65" i="65"/>
  <c r="V65" i="65"/>
  <c r="U65" i="65"/>
  <c r="T65" i="65"/>
  <c r="S65" i="65"/>
  <c r="R65" i="65"/>
  <c r="Q65" i="65"/>
  <c r="P65" i="65"/>
  <c r="O65" i="65"/>
  <c r="N65" i="65"/>
  <c r="M65" i="65"/>
  <c r="L65" i="65"/>
  <c r="K65" i="65"/>
  <c r="J65" i="65"/>
  <c r="I65" i="65"/>
  <c r="H65" i="65"/>
  <c r="G65" i="65"/>
  <c r="F65" i="65"/>
  <c r="E65" i="65"/>
  <c r="D65" i="65"/>
  <c r="C65" i="65"/>
  <c r="B65" i="65"/>
  <c r="AE64" i="65"/>
  <c r="AD64" i="65"/>
  <c r="AC64" i="65"/>
  <c r="AB64" i="65"/>
  <c r="AA64" i="65"/>
  <c r="Z64" i="65"/>
  <c r="Y64" i="65"/>
  <c r="X64" i="65"/>
  <c r="W64" i="65"/>
  <c r="V64" i="65"/>
  <c r="U64" i="65"/>
  <c r="T64" i="65"/>
  <c r="S64" i="65"/>
  <c r="R64" i="65"/>
  <c r="Q64" i="65"/>
  <c r="P64" i="65"/>
  <c r="O64" i="65"/>
  <c r="N64" i="65"/>
  <c r="M64" i="65"/>
  <c r="L64" i="65"/>
  <c r="K64" i="65"/>
  <c r="J64" i="65"/>
  <c r="I64" i="65"/>
  <c r="H64" i="65"/>
  <c r="G64" i="65"/>
  <c r="F64" i="65"/>
  <c r="E64" i="65"/>
  <c r="D64" i="65"/>
  <c r="C64" i="65"/>
  <c r="B64" i="65"/>
  <c r="AE63" i="65"/>
  <c r="AD63" i="65"/>
  <c r="AC63" i="65"/>
  <c r="AB63" i="65"/>
  <c r="AA63" i="65"/>
  <c r="Z63" i="65"/>
  <c r="Y63" i="65"/>
  <c r="X63" i="65"/>
  <c r="W63" i="65"/>
  <c r="V63" i="65"/>
  <c r="U63" i="65"/>
  <c r="T63" i="65"/>
  <c r="S63" i="65"/>
  <c r="R63" i="65"/>
  <c r="Q63" i="65"/>
  <c r="P63" i="65"/>
  <c r="O63" i="65"/>
  <c r="N63" i="65"/>
  <c r="M63" i="65"/>
  <c r="L63" i="65"/>
  <c r="K63" i="65"/>
  <c r="J63" i="65"/>
  <c r="I63" i="65"/>
  <c r="H63" i="65"/>
  <c r="G63" i="65"/>
  <c r="F63" i="65"/>
  <c r="E63" i="65"/>
  <c r="D63" i="65"/>
  <c r="C63" i="65"/>
  <c r="B63" i="65"/>
  <c r="AE62" i="65"/>
  <c r="AD62" i="65"/>
  <c r="AC62" i="65"/>
  <c r="AB62" i="65"/>
  <c r="AA62" i="65"/>
  <c r="Z62" i="65"/>
  <c r="Y62" i="65"/>
  <c r="X62" i="65"/>
  <c r="W62" i="65"/>
  <c r="V62" i="65"/>
  <c r="U62" i="65"/>
  <c r="T62" i="65"/>
  <c r="S62" i="65"/>
  <c r="R62" i="65"/>
  <c r="Q62" i="65"/>
  <c r="P62" i="65"/>
  <c r="O62" i="65"/>
  <c r="N62" i="65"/>
  <c r="M62" i="65"/>
  <c r="L62" i="65"/>
  <c r="K62" i="65"/>
  <c r="J62" i="65"/>
  <c r="I62" i="65"/>
  <c r="H62" i="65"/>
  <c r="G62" i="65"/>
  <c r="F62" i="65"/>
  <c r="E62" i="65"/>
  <c r="D62" i="65"/>
  <c r="C62" i="65"/>
  <c r="B62" i="65"/>
  <c r="AE61" i="65"/>
  <c r="AD61" i="65"/>
  <c r="AC61" i="65"/>
  <c r="AB61" i="65"/>
  <c r="AA61" i="65"/>
  <c r="Z61" i="65"/>
  <c r="Y61" i="65"/>
  <c r="X61" i="65"/>
  <c r="W61" i="65"/>
  <c r="V61" i="65"/>
  <c r="U61" i="65"/>
  <c r="T61" i="65"/>
  <c r="S61" i="65"/>
  <c r="R61" i="65"/>
  <c r="Q61" i="65"/>
  <c r="P61" i="65"/>
  <c r="O61" i="65"/>
  <c r="N61" i="65"/>
  <c r="M61" i="65"/>
  <c r="L61" i="65"/>
  <c r="K61" i="65"/>
  <c r="J61" i="65"/>
  <c r="I61" i="65"/>
  <c r="H61" i="65"/>
  <c r="G61" i="65"/>
  <c r="F61" i="65"/>
  <c r="E61" i="65"/>
  <c r="D61" i="65"/>
  <c r="C61" i="65"/>
  <c r="B61" i="65"/>
  <c r="AE60" i="65"/>
  <c r="AD60" i="65"/>
  <c r="AC60" i="65"/>
  <c r="AB60" i="65"/>
  <c r="AA60" i="65"/>
  <c r="Z60" i="65"/>
  <c r="Y60" i="65"/>
  <c r="X60" i="65"/>
  <c r="W60" i="65"/>
  <c r="V60" i="65"/>
  <c r="U60" i="65"/>
  <c r="T60" i="65"/>
  <c r="S60" i="65"/>
  <c r="R60" i="65"/>
  <c r="Q60" i="65"/>
  <c r="P60" i="65"/>
  <c r="O60" i="65"/>
  <c r="N60" i="65"/>
  <c r="M60" i="65"/>
  <c r="L60" i="65"/>
  <c r="K60" i="65"/>
  <c r="J60" i="65"/>
  <c r="I60" i="65"/>
  <c r="H60" i="65"/>
  <c r="G60" i="65"/>
  <c r="F60" i="65"/>
  <c r="E60" i="65"/>
  <c r="D60" i="65"/>
  <c r="C60" i="65"/>
  <c r="B60" i="65"/>
  <c r="AE59" i="65"/>
  <c r="AD59" i="65"/>
  <c r="AC59" i="65"/>
  <c r="AB59" i="65"/>
  <c r="AA59" i="65"/>
  <c r="Z59" i="65"/>
  <c r="Y59" i="65"/>
  <c r="X59" i="65"/>
  <c r="W59" i="65"/>
  <c r="V59" i="65"/>
  <c r="U59" i="65"/>
  <c r="T59" i="65"/>
  <c r="S59" i="65"/>
  <c r="R59" i="65"/>
  <c r="Q59" i="65"/>
  <c r="P59" i="65"/>
  <c r="O59" i="65"/>
  <c r="N59" i="65"/>
  <c r="M59" i="65"/>
  <c r="L59" i="65"/>
  <c r="K59" i="65"/>
  <c r="J59" i="65"/>
  <c r="I59" i="65"/>
  <c r="H59" i="65"/>
  <c r="G59" i="65"/>
  <c r="F59" i="65"/>
  <c r="E59" i="65"/>
  <c r="D59" i="65"/>
  <c r="C59" i="65"/>
  <c r="B59" i="65"/>
  <c r="AE58" i="65"/>
  <c r="AD58" i="65"/>
  <c r="AC58" i="65"/>
  <c r="AB58" i="65"/>
  <c r="AA58" i="65"/>
  <c r="Z58" i="65"/>
  <c r="Y58" i="65"/>
  <c r="X58" i="65"/>
  <c r="W58" i="65"/>
  <c r="V58" i="65"/>
  <c r="U58" i="65"/>
  <c r="T58" i="65"/>
  <c r="S58" i="65"/>
  <c r="R58" i="65"/>
  <c r="Q58" i="65"/>
  <c r="P58" i="65"/>
  <c r="O58" i="65"/>
  <c r="N58" i="65"/>
  <c r="M58" i="65"/>
  <c r="L58" i="65"/>
  <c r="K58" i="65"/>
  <c r="J58" i="65"/>
  <c r="I58" i="65"/>
  <c r="H58" i="65"/>
  <c r="G58" i="65"/>
  <c r="F58" i="65"/>
  <c r="E58" i="65"/>
  <c r="D58" i="65"/>
  <c r="C58" i="65"/>
  <c r="B58" i="65"/>
  <c r="AE57" i="65"/>
  <c r="AD57" i="65"/>
  <c r="AC57" i="65"/>
  <c r="AB57" i="65"/>
  <c r="AA57" i="65"/>
  <c r="Z57" i="65"/>
  <c r="Y57" i="65"/>
  <c r="X57" i="65"/>
  <c r="W57" i="65"/>
  <c r="V57" i="65"/>
  <c r="U57" i="65"/>
  <c r="T57" i="65"/>
  <c r="S57" i="65"/>
  <c r="R57" i="65"/>
  <c r="Q57" i="65"/>
  <c r="P57" i="65"/>
  <c r="O57" i="65"/>
  <c r="N57" i="65"/>
  <c r="M57" i="65"/>
  <c r="L57" i="65"/>
  <c r="K57" i="65"/>
  <c r="J57" i="65"/>
  <c r="I57" i="65"/>
  <c r="H57" i="65"/>
  <c r="G57" i="65"/>
  <c r="F57" i="65"/>
  <c r="E57" i="65"/>
  <c r="D57" i="65"/>
  <c r="C57" i="65"/>
  <c r="B57" i="65"/>
  <c r="AE56" i="65"/>
  <c r="AD56" i="65"/>
  <c r="AC56" i="65"/>
  <c r="AB56" i="65"/>
  <c r="AA56" i="65"/>
  <c r="Z56" i="65"/>
  <c r="Y56" i="65"/>
  <c r="X56" i="65"/>
  <c r="W56" i="65"/>
  <c r="V56" i="65"/>
  <c r="U56" i="65"/>
  <c r="T56" i="65"/>
  <c r="S56" i="65"/>
  <c r="R56" i="65"/>
  <c r="Q56" i="65"/>
  <c r="P56" i="65"/>
  <c r="O56" i="65"/>
  <c r="N56" i="65"/>
  <c r="M56" i="65"/>
  <c r="L56" i="65"/>
  <c r="K56" i="65"/>
  <c r="J56" i="65"/>
  <c r="I56" i="65"/>
  <c r="H56" i="65"/>
  <c r="G56" i="65"/>
  <c r="F56" i="65"/>
  <c r="E56" i="65"/>
  <c r="D56" i="65"/>
  <c r="C56" i="65"/>
  <c r="B56" i="65"/>
  <c r="AE55" i="65"/>
  <c r="AD55" i="65"/>
  <c r="AC55" i="65"/>
  <c r="AB55" i="65"/>
  <c r="AA55" i="65"/>
  <c r="Z55" i="65"/>
  <c r="Y55" i="65"/>
  <c r="X55" i="65"/>
  <c r="W55" i="65"/>
  <c r="V55" i="65"/>
  <c r="U55" i="65"/>
  <c r="T55" i="65"/>
  <c r="S55" i="65"/>
  <c r="R55" i="65"/>
  <c r="Q55" i="65"/>
  <c r="P55" i="65"/>
  <c r="O55" i="65"/>
  <c r="N55" i="65"/>
  <c r="M55" i="65"/>
  <c r="L55" i="65"/>
  <c r="K55" i="65"/>
  <c r="J55" i="65"/>
  <c r="I55" i="65"/>
  <c r="H55" i="65"/>
  <c r="G55" i="65"/>
  <c r="F55" i="65"/>
  <c r="E55" i="65"/>
  <c r="D55" i="65"/>
  <c r="C55" i="65"/>
  <c r="B55" i="65"/>
  <c r="AE54" i="65"/>
  <c r="AD54" i="65"/>
  <c r="AC54" i="65"/>
  <c r="AB54" i="65"/>
  <c r="AA54" i="65"/>
  <c r="Z54" i="65"/>
  <c r="Y54" i="65"/>
  <c r="X54" i="65"/>
  <c r="W54" i="65"/>
  <c r="V54" i="65"/>
  <c r="U54" i="65"/>
  <c r="T54" i="65"/>
  <c r="S54" i="65"/>
  <c r="R54" i="65"/>
  <c r="Q54" i="65"/>
  <c r="P54" i="65"/>
  <c r="O54" i="65"/>
  <c r="N54" i="65"/>
  <c r="M54" i="65"/>
  <c r="L54" i="65"/>
  <c r="K54" i="65"/>
  <c r="J54" i="65"/>
  <c r="I54" i="65"/>
  <c r="H54" i="65"/>
  <c r="G54" i="65"/>
  <c r="F54" i="65"/>
  <c r="E54" i="65"/>
  <c r="D54" i="65"/>
  <c r="C54" i="65"/>
  <c r="B54" i="65"/>
  <c r="AE53" i="65"/>
  <c r="AD53" i="65"/>
  <c r="AC53" i="65"/>
  <c r="AB53" i="65"/>
  <c r="AA53" i="65"/>
  <c r="Z53" i="65"/>
  <c r="Y53" i="65"/>
  <c r="X53" i="65"/>
  <c r="W53" i="65"/>
  <c r="V53" i="65"/>
  <c r="U53" i="65"/>
  <c r="T53" i="65"/>
  <c r="S53" i="65"/>
  <c r="R53" i="65"/>
  <c r="Q53" i="65"/>
  <c r="P53" i="65"/>
  <c r="O53" i="65"/>
  <c r="N53" i="65"/>
  <c r="M53" i="65"/>
  <c r="L53" i="65"/>
  <c r="K53" i="65"/>
  <c r="J53" i="65"/>
  <c r="I53" i="65"/>
  <c r="H53" i="65"/>
  <c r="G53" i="65"/>
  <c r="F53" i="65"/>
  <c r="E53" i="65"/>
  <c r="D53" i="65"/>
  <c r="C53" i="65"/>
  <c r="B53" i="65"/>
  <c r="AE52" i="65"/>
  <c r="AD52" i="65"/>
  <c r="AC52" i="65"/>
  <c r="AB52" i="65"/>
  <c r="AA52" i="65"/>
  <c r="Z52" i="65"/>
  <c r="Y52" i="65"/>
  <c r="X52" i="65"/>
  <c r="W52" i="65"/>
  <c r="V52" i="65"/>
  <c r="U52" i="65"/>
  <c r="T52" i="65"/>
  <c r="S52" i="65"/>
  <c r="R52" i="65"/>
  <c r="Q52" i="65"/>
  <c r="P52" i="65"/>
  <c r="O52" i="65"/>
  <c r="N52" i="65"/>
  <c r="M52" i="65"/>
  <c r="L52" i="65"/>
  <c r="K52" i="65"/>
  <c r="J52" i="65"/>
  <c r="I52" i="65"/>
  <c r="H52" i="65"/>
  <c r="G52" i="65"/>
  <c r="F52" i="65"/>
  <c r="E52" i="65"/>
  <c r="D52" i="65"/>
  <c r="C52" i="65"/>
  <c r="B52" i="65"/>
  <c r="AE51" i="65"/>
  <c r="AD51" i="65"/>
  <c r="AC51" i="65"/>
  <c r="AB51" i="65"/>
  <c r="AA51" i="65"/>
  <c r="Z51" i="65"/>
  <c r="Y51" i="65"/>
  <c r="X51" i="65"/>
  <c r="W51" i="65"/>
  <c r="V51" i="65"/>
  <c r="U51" i="65"/>
  <c r="T51" i="65"/>
  <c r="S51" i="65"/>
  <c r="R51" i="65"/>
  <c r="Q51" i="65"/>
  <c r="P51" i="65"/>
  <c r="O51" i="65"/>
  <c r="N51" i="65"/>
  <c r="M51" i="65"/>
  <c r="L51" i="65"/>
  <c r="K51" i="65"/>
  <c r="J51" i="65"/>
  <c r="I51" i="65"/>
  <c r="H51" i="65"/>
  <c r="G51" i="65"/>
  <c r="F51" i="65"/>
  <c r="E51" i="65"/>
  <c r="D51" i="65"/>
  <c r="C51" i="65"/>
  <c r="B51" i="65"/>
  <c r="E102" i="65" s="1"/>
  <c r="AE50" i="65"/>
  <c r="AD50" i="65"/>
  <c r="AC50" i="65"/>
  <c r="AB50" i="65"/>
  <c r="AA50" i="65"/>
  <c r="Z50" i="65"/>
  <c r="Y50" i="65"/>
  <c r="X50" i="65"/>
  <c r="W50" i="65"/>
  <c r="V50" i="65"/>
  <c r="U50" i="65"/>
  <c r="T50" i="65"/>
  <c r="S50" i="65"/>
  <c r="R50" i="65"/>
  <c r="Q50" i="65"/>
  <c r="P50" i="65"/>
  <c r="O50" i="65"/>
  <c r="N50" i="65"/>
  <c r="M50" i="65"/>
  <c r="L50" i="65"/>
  <c r="K50" i="65"/>
  <c r="J50" i="65"/>
  <c r="I50" i="65"/>
  <c r="H50" i="65"/>
  <c r="G50" i="65"/>
  <c r="F50" i="65"/>
  <c r="E50" i="65"/>
  <c r="D50" i="65"/>
  <c r="C50" i="65"/>
  <c r="B50" i="65"/>
  <c r="B45" i="65"/>
  <c r="F44" i="65"/>
  <c r="F43" i="65"/>
  <c r="B43" i="65"/>
  <c r="B44" i="65" s="1"/>
  <c r="B42" i="65"/>
  <c r="B41" i="65"/>
  <c r="B46" i="65" s="1"/>
  <c r="B48" i="65" s="1"/>
  <c r="S4" i="43"/>
  <c r="O4" i="43"/>
  <c r="P4" i="43"/>
  <c r="R4" i="43" s="1"/>
  <c r="L3" i="43"/>
  <c r="K3" i="43"/>
  <c r="J3" i="43"/>
  <c r="N108" i="64"/>
  <c r="G108" i="64"/>
  <c r="P108" i="64" s="1"/>
  <c r="V108" i="64" s="1"/>
  <c r="Y108" i="64" s="1"/>
  <c r="B108" i="64"/>
  <c r="N107" i="64"/>
  <c r="G107" i="64"/>
  <c r="P107" i="64" s="1"/>
  <c r="V107" i="64" s="1"/>
  <c r="Y107" i="64" s="1"/>
  <c r="B107" i="64"/>
  <c r="N106" i="64"/>
  <c r="G106" i="64"/>
  <c r="P106" i="64" s="1"/>
  <c r="V106" i="64" s="1"/>
  <c r="Y106" i="64" s="1"/>
  <c r="B106" i="64"/>
  <c r="N105" i="64"/>
  <c r="G105" i="64"/>
  <c r="P105" i="64" s="1"/>
  <c r="V105" i="64" s="1"/>
  <c r="Y105" i="64" s="1"/>
  <c r="B105" i="64"/>
  <c r="N104" i="64"/>
  <c r="G104" i="64"/>
  <c r="P104" i="64" s="1"/>
  <c r="V104" i="64" s="1"/>
  <c r="Y104" i="64" s="1"/>
  <c r="B104" i="64"/>
  <c r="N103" i="64"/>
  <c r="G103" i="64"/>
  <c r="B103" i="64"/>
  <c r="N102" i="64"/>
  <c r="G102" i="64"/>
  <c r="B102" i="64"/>
  <c r="N101" i="64"/>
  <c r="G101" i="64"/>
  <c r="P101" i="64" s="1"/>
  <c r="V101" i="64" s="1"/>
  <c r="Y101" i="64" s="1"/>
  <c r="B101" i="64"/>
  <c r="N100" i="64"/>
  <c r="G100" i="64"/>
  <c r="P100" i="64" s="1"/>
  <c r="V100" i="64" s="1"/>
  <c r="Y100" i="64" s="1"/>
  <c r="B100" i="64"/>
  <c r="N99" i="64"/>
  <c r="G99" i="64"/>
  <c r="P99" i="64" s="1"/>
  <c r="V99" i="64" s="1"/>
  <c r="Y99" i="64" s="1"/>
  <c r="B99" i="64"/>
  <c r="N98" i="64"/>
  <c r="G98" i="64"/>
  <c r="P98" i="64" s="1"/>
  <c r="V98" i="64" s="1"/>
  <c r="Y98" i="64" s="1"/>
  <c r="B98" i="64"/>
  <c r="N97" i="64"/>
  <c r="G97" i="64"/>
  <c r="P97" i="64" s="1"/>
  <c r="V97" i="64" s="1"/>
  <c r="Y97" i="64" s="1"/>
  <c r="B97" i="64"/>
  <c r="N96" i="64"/>
  <c r="G96" i="64"/>
  <c r="P96" i="64" s="1"/>
  <c r="V96" i="64" s="1"/>
  <c r="Y96" i="64" s="1"/>
  <c r="B96" i="64"/>
  <c r="N95" i="64"/>
  <c r="G95" i="64"/>
  <c r="B95" i="64"/>
  <c r="N94" i="64"/>
  <c r="G94" i="64"/>
  <c r="B94" i="64"/>
  <c r="N93" i="64"/>
  <c r="G93" i="64"/>
  <c r="P93" i="64" s="1"/>
  <c r="V93" i="64" s="1"/>
  <c r="Y93" i="64" s="1"/>
  <c r="B93" i="64"/>
  <c r="N92" i="64"/>
  <c r="G92" i="64"/>
  <c r="P92" i="64" s="1"/>
  <c r="V92" i="64" s="1"/>
  <c r="Y92" i="64" s="1"/>
  <c r="B92" i="64"/>
  <c r="N91" i="64"/>
  <c r="G91" i="64"/>
  <c r="P91" i="64" s="1"/>
  <c r="V91" i="64" s="1"/>
  <c r="Y91" i="64" s="1"/>
  <c r="B91" i="64"/>
  <c r="N90" i="64"/>
  <c r="G90" i="64"/>
  <c r="P90" i="64" s="1"/>
  <c r="V90" i="64" s="1"/>
  <c r="Y90" i="64" s="1"/>
  <c r="B90" i="64"/>
  <c r="N89" i="64"/>
  <c r="G89" i="64"/>
  <c r="P89" i="64" s="1"/>
  <c r="V89" i="64" s="1"/>
  <c r="Y89" i="64" s="1"/>
  <c r="B89" i="64"/>
  <c r="N88" i="64"/>
  <c r="G88" i="64"/>
  <c r="P88" i="64" s="1"/>
  <c r="V88" i="64" s="1"/>
  <c r="Y88" i="64" s="1"/>
  <c r="B88" i="64"/>
  <c r="N87" i="64"/>
  <c r="G87" i="64"/>
  <c r="B87" i="64"/>
  <c r="N86" i="64"/>
  <c r="G86" i="64"/>
  <c r="B86" i="64"/>
  <c r="N85" i="64"/>
  <c r="G85" i="64"/>
  <c r="P85" i="64" s="1"/>
  <c r="V85" i="64" s="1"/>
  <c r="Y85" i="64" s="1"/>
  <c r="B85" i="64"/>
  <c r="N84" i="64"/>
  <c r="G84" i="64"/>
  <c r="P84" i="64" s="1"/>
  <c r="V84" i="64" s="1"/>
  <c r="Y84" i="64" s="1"/>
  <c r="B84" i="64"/>
  <c r="N83" i="64"/>
  <c r="G83" i="64"/>
  <c r="P83" i="64" s="1"/>
  <c r="V83" i="64" s="1"/>
  <c r="Y83" i="64" s="1"/>
  <c r="B83" i="64"/>
  <c r="N82" i="64"/>
  <c r="G82" i="64"/>
  <c r="P82" i="64" s="1"/>
  <c r="V82" i="64" s="1"/>
  <c r="Y82" i="64" s="1"/>
  <c r="B82" i="64"/>
  <c r="N81" i="64"/>
  <c r="G81" i="64"/>
  <c r="P81" i="64" s="1"/>
  <c r="V81" i="64" s="1"/>
  <c r="Y81" i="64" s="1"/>
  <c r="B81" i="64"/>
  <c r="N80" i="64"/>
  <c r="G80" i="64"/>
  <c r="B80" i="64"/>
  <c r="N79" i="64"/>
  <c r="G79" i="64"/>
  <c r="B79" i="64"/>
  <c r="N78" i="64"/>
  <c r="G78" i="64"/>
  <c r="B78" i="64"/>
  <c r="N77" i="64"/>
  <c r="G77" i="64"/>
  <c r="P77" i="64" s="1"/>
  <c r="V77" i="64" s="1"/>
  <c r="Y77" i="64" s="1"/>
  <c r="B77" i="64"/>
  <c r="N76" i="64"/>
  <c r="G76" i="64"/>
  <c r="P76" i="64" s="1"/>
  <c r="V76" i="64" s="1"/>
  <c r="Y76" i="64" s="1"/>
  <c r="B76" i="64"/>
  <c r="N75" i="64"/>
  <c r="G75" i="64"/>
  <c r="P75" i="64" s="1"/>
  <c r="V75" i="64" s="1"/>
  <c r="Y75" i="64" s="1"/>
  <c r="B75" i="64"/>
  <c r="N74" i="64"/>
  <c r="G74" i="64"/>
  <c r="P74" i="64" s="1"/>
  <c r="V74" i="64" s="1"/>
  <c r="Y74" i="64" s="1"/>
  <c r="B74" i="64"/>
  <c r="N73" i="64"/>
  <c r="G73" i="64"/>
  <c r="P73" i="64" s="1"/>
  <c r="V73" i="64" s="1"/>
  <c r="Y73" i="64" s="1"/>
  <c r="B73" i="64"/>
  <c r="N72" i="64"/>
  <c r="G72" i="64"/>
  <c r="B72" i="64"/>
  <c r="N71" i="64"/>
  <c r="G71" i="64"/>
  <c r="B71" i="64"/>
  <c r="N70" i="64"/>
  <c r="G70" i="64"/>
  <c r="B70" i="64"/>
  <c r="N69" i="64"/>
  <c r="G69" i="64"/>
  <c r="P69" i="64" s="1"/>
  <c r="V69" i="64" s="1"/>
  <c r="Y69" i="64" s="1"/>
  <c r="B69" i="64"/>
  <c r="N68" i="64"/>
  <c r="G68" i="64"/>
  <c r="P68" i="64" s="1"/>
  <c r="V68" i="64" s="1"/>
  <c r="Y68" i="64" s="1"/>
  <c r="B68" i="64"/>
  <c r="N67" i="64"/>
  <c r="G67" i="64"/>
  <c r="P67" i="64" s="1"/>
  <c r="V67" i="64" s="1"/>
  <c r="Y67" i="64" s="1"/>
  <c r="B67" i="64"/>
  <c r="N66" i="64"/>
  <c r="G66" i="64"/>
  <c r="P66" i="64" s="1"/>
  <c r="V66" i="64" s="1"/>
  <c r="Y66" i="64" s="1"/>
  <c r="B66" i="64"/>
  <c r="N65" i="64"/>
  <c r="G65" i="64"/>
  <c r="P65" i="64" s="1"/>
  <c r="V65" i="64" s="1"/>
  <c r="Y65" i="64" s="1"/>
  <c r="B65" i="64"/>
  <c r="N64" i="64"/>
  <c r="G64" i="64"/>
  <c r="B64" i="64"/>
  <c r="N63" i="64"/>
  <c r="G63" i="64"/>
  <c r="B63" i="64"/>
  <c r="N62" i="64"/>
  <c r="G62" i="64"/>
  <c r="B62" i="64"/>
  <c r="N61" i="64"/>
  <c r="G61" i="64"/>
  <c r="P61" i="64" s="1"/>
  <c r="V61" i="64" s="1"/>
  <c r="Y61" i="64" s="1"/>
  <c r="B61" i="64"/>
  <c r="N60" i="64"/>
  <c r="G60" i="64"/>
  <c r="P60" i="64" s="1"/>
  <c r="V60" i="64" s="1"/>
  <c r="Y60" i="64" s="1"/>
  <c r="B60" i="64"/>
  <c r="N59" i="64"/>
  <c r="G59" i="64"/>
  <c r="P59" i="64" s="1"/>
  <c r="V59" i="64" s="1"/>
  <c r="Y59" i="64" s="1"/>
  <c r="B59" i="64"/>
  <c r="N58" i="64"/>
  <c r="G58" i="64"/>
  <c r="P58" i="64" s="1"/>
  <c r="V58" i="64" s="1"/>
  <c r="Y58" i="64" s="1"/>
  <c r="B58" i="64"/>
  <c r="N57" i="64"/>
  <c r="G57" i="64"/>
  <c r="P57" i="64" s="1"/>
  <c r="V57" i="64" s="1"/>
  <c r="Y57" i="64" s="1"/>
  <c r="B57" i="64"/>
  <c r="N56" i="64"/>
  <c r="G56" i="64"/>
  <c r="B56" i="64"/>
  <c r="N55" i="64"/>
  <c r="G55" i="64"/>
  <c r="B55" i="64"/>
  <c r="N54" i="64"/>
  <c r="G54" i="64"/>
  <c r="B54" i="64"/>
  <c r="N53" i="64"/>
  <c r="G53" i="64"/>
  <c r="P53" i="64" s="1"/>
  <c r="V53" i="64" s="1"/>
  <c r="Y53" i="64" s="1"/>
  <c r="B53" i="64"/>
  <c r="N52" i="64"/>
  <c r="G52" i="64"/>
  <c r="P52" i="64" s="1"/>
  <c r="V52" i="64" s="1"/>
  <c r="Y52" i="64" s="1"/>
  <c r="B52" i="64"/>
  <c r="N51" i="64"/>
  <c r="G51" i="64"/>
  <c r="P51" i="64" s="1"/>
  <c r="V51" i="64" s="1"/>
  <c r="Y51" i="64" s="1"/>
  <c r="B51" i="64"/>
  <c r="N50" i="64"/>
  <c r="G50" i="64"/>
  <c r="P50" i="64" s="1"/>
  <c r="V50" i="64" s="1"/>
  <c r="Y50" i="64" s="1"/>
  <c r="B50" i="64"/>
  <c r="N49" i="64"/>
  <c r="G49" i="64"/>
  <c r="P49" i="64" s="1"/>
  <c r="V49" i="64" s="1"/>
  <c r="Y49" i="64" s="1"/>
  <c r="B49" i="64"/>
  <c r="N48" i="64"/>
  <c r="G48" i="64"/>
  <c r="B48" i="64"/>
  <c r="N47" i="64"/>
  <c r="B47" i="64"/>
  <c r="G47" i="64" s="1"/>
  <c r="P47" i="64" s="1"/>
  <c r="V47" i="64" s="1"/>
  <c r="Y47" i="64" s="1"/>
  <c r="N46" i="64"/>
  <c r="B46" i="64"/>
  <c r="G46" i="64" s="1"/>
  <c r="P46" i="64" s="1"/>
  <c r="V46" i="64" s="1"/>
  <c r="Y46" i="64" s="1"/>
  <c r="B45" i="64"/>
  <c r="G45" i="64" s="1"/>
  <c r="N44" i="64"/>
  <c r="G44" i="64"/>
  <c r="P44" i="64" s="1"/>
  <c r="V44" i="64" s="1"/>
  <c r="Y44" i="64" s="1"/>
  <c r="B44" i="64"/>
  <c r="B43" i="64"/>
  <c r="G43" i="64" s="1"/>
  <c r="N42" i="64"/>
  <c r="G42" i="64"/>
  <c r="P42" i="64" s="1"/>
  <c r="V42" i="64" s="1"/>
  <c r="Y42" i="64" s="1"/>
  <c r="B42" i="64"/>
  <c r="B41" i="64"/>
  <c r="N41" i="64" s="1"/>
  <c r="N40" i="64"/>
  <c r="G40" i="64"/>
  <c r="P40" i="64" s="1"/>
  <c r="V40" i="64" s="1"/>
  <c r="Y40" i="64" s="1"/>
  <c r="B40" i="64"/>
  <c r="B39" i="64"/>
  <c r="G39" i="64" s="1"/>
  <c r="N38" i="64"/>
  <c r="G38" i="64"/>
  <c r="P38" i="64" s="1"/>
  <c r="V38" i="64" s="1"/>
  <c r="Y38" i="64" s="1"/>
  <c r="B38" i="64"/>
  <c r="B37" i="64"/>
  <c r="G37" i="64" s="1"/>
  <c r="N36" i="64"/>
  <c r="G36" i="64"/>
  <c r="P36" i="64" s="1"/>
  <c r="V36" i="64" s="1"/>
  <c r="Y36" i="64" s="1"/>
  <c r="B36" i="64"/>
  <c r="B35" i="64"/>
  <c r="N35" i="64" s="1"/>
  <c r="N34" i="64"/>
  <c r="G34" i="64"/>
  <c r="P34" i="64" s="1"/>
  <c r="V34" i="64" s="1"/>
  <c r="Y34" i="64" s="1"/>
  <c r="B34" i="64"/>
  <c r="B33" i="64"/>
  <c r="G33" i="64" s="1"/>
  <c r="N32" i="64"/>
  <c r="G32" i="64"/>
  <c r="P32" i="64" s="1"/>
  <c r="V32" i="64" s="1"/>
  <c r="Y32" i="64" s="1"/>
  <c r="B32" i="64"/>
  <c r="B31" i="64"/>
  <c r="G31" i="64" s="1"/>
  <c r="N30" i="64"/>
  <c r="G30" i="64"/>
  <c r="P30" i="64" s="1"/>
  <c r="V30" i="64" s="1"/>
  <c r="Y30" i="64" s="1"/>
  <c r="B30" i="64"/>
  <c r="B29" i="64"/>
  <c r="N29" i="64" s="1"/>
  <c r="N28" i="64"/>
  <c r="G28" i="64"/>
  <c r="P28" i="64" s="1"/>
  <c r="V28" i="64" s="1"/>
  <c r="Y28" i="64" s="1"/>
  <c r="B28" i="64"/>
  <c r="B27" i="64"/>
  <c r="G27" i="64" s="1"/>
  <c r="N26" i="64"/>
  <c r="G26" i="64"/>
  <c r="P26" i="64" s="1"/>
  <c r="V26" i="64" s="1"/>
  <c r="Y26" i="64" s="1"/>
  <c r="B26" i="64"/>
  <c r="B25" i="64"/>
  <c r="G25" i="64" s="1"/>
  <c r="N24" i="64"/>
  <c r="B24" i="64"/>
  <c r="G24" i="64" s="1"/>
  <c r="P24" i="64" s="1"/>
  <c r="V24" i="64" s="1"/>
  <c r="Y24" i="64" s="1"/>
  <c r="N23" i="64"/>
  <c r="B23" i="64"/>
  <c r="G23" i="64" s="1"/>
  <c r="P23" i="64" s="1"/>
  <c r="V23" i="64" s="1"/>
  <c r="Y23" i="64" s="1"/>
  <c r="N22" i="64"/>
  <c r="B22" i="64"/>
  <c r="G22" i="64" s="1"/>
  <c r="P22" i="64" s="1"/>
  <c r="V22" i="64" s="1"/>
  <c r="Y22" i="64" s="1"/>
  <c r="N21" i="64"/>
  <c r="B21" i="64"/>
  <c r="G21" i="64" s="1"/>
  <c r="P21" i="64" s="1"/>
  <c r="V21" i="64" s="1"/>
  <c r="Y21" i="64" s="1"/>
  <c r="N20" i="64"/>
  <c r="B20" i="64"/>
  <c r="G20" i="64" s="1"/>
  <c r="P20" i="64" s="1"/>
  <c r="V20" i="64" s="1"/>
  <c r="Y20" i="64" s="1"/>
  <c r="N19" i="64"/>
  <c r="B19" i="64"/>
  <c r="G19" i="64" s="1"/>
  <c r="P19" i="64" s="1"/>
  <c r="V19" i="64" s="1"/>
  <c r="Y19" i="64" s="1"/>
  <c r="N18" i="64"/>
  <c r="B18" i="64"/>
  <c r="G18" i="64" s="1"/>
  <c r="P18" i="64" s="1"/>
  <c r="V18" i="64" s="1"/>
  <c r="Y18" i="64" s="1"/>
  <c r="N17" i="64"/>
  <c r="B17" i="64"/>
  <c r="G17" i="64" s="1"/>
  <c r="P17" i="64" s="1"/>
  <c r="V17" i="64" s="1"/>
  <c r="Y17" i="64" s="1"/>
  <c r="N16" i="64"/>
  <c r="B16" i="64"/>
  <c r="G16" i="64" s="1"/>
  <c r="P16" i="64" s="1"/>
  <c r="V16" i="64" s="1"/>
  <c r="Y16" i="64" s="1"/>
  <c r="N15" i="64"/>
  <c r="B15" i="64"/>
  <c r="G15" i="64" s="1"/>
  <c r="P15" i="64" s="1"/>
  <c r="V15" i="64" s="1"/>
  <c r="Y15" i="64" s="1"/>
  <c r="N14" i="64"/>
  <c r="B14" i="64"/>
  <c r="G14" i="64" s="1"/>
  <c r="P14" i="64" s="1"/>
  <c r="V14" i="64" s="1"/>
  <c r="Y14" i="64" s="1"/>
  <c r="N13" i="64"/>
  <c r="B13" i="64"/>
  <c r="G13" i="64" s="1"/>
  <c r="P13" i="64" s="1"/>
  <c r="V13" i="64" s="1"/>
  <c r="Y13" i="64" s="1"/>
  <c r="N12" i="64"/>
  <c r="B12" i="64"/>
  <c r="G12" i="64" s="1"/>
  <c r="P12" i="64" s="1"/>
  <c r="V12" i="64" s="1"/>
  <c r="Y12" i="64" s="1"/>
  <c r="N11" i="64"/>
  <c r="B11" i="64"/>
  <c r="G11" i="64" s="1"/>
  <c r="P11" i="64" s="1"/>
  <c r="V11" i="64" s="1"/>
  <c r="Y11" i="64" s="1"/>
  <c r="N10" i="64"/>
  <c r="B10" i="64"/>
  <c r="G10" i="64" s="1"/>
  <c r="P10" i="64" s="1"/>
  <c r="V10" i="64" s="1"/>
  <c r="Y10" i="64" s="1"/>
  <c r="N9" i="64"/>
  <c r="G9" i="64"/>
  <c r="C108" i="63"/>
  <c r="AE85" i="63"/>
  <c r="AD85" i="63"/>
  <c r="AC85" i="63"/>
  <c r="AB85" i="63"/>
  <c r="AA85" i="63"/>
  <c r="Z85" i="63"/>
  <c r="Y85" i="63"/>
  <c r="X85" i="63"/>
  <c r="W85" i="63"/>
  <c r="V85" i="63"/>
  <c r="U85" i="63"/>
  <c r="T85" i="63"/>
  <c r="S85" i="63"/>
  <c r="R85" i="63"/>
  <c r="Q85" i="63"/>
  <c r="P85" i="63"/>
  <c r="O85" i="63"/>
  <c r="N85" i="63"/>
  <c r="M85" i="63"/>
  <c r="L85" i="63"/>
  <c r="K85" i="63"/>
  <c r="J85" i="63"/>
  <c r="I85" i="63"/>
  <c r="H85" i="63"/>
  <c r="G85" i="63"/>
  <c r="F85" i="63"/>
  <c r="E85" i="63"/>
  <c r="D85" i="63"/>
  <c r="C85" i="63"/>
  <c r="B85" i="63"/>
  <c r="AE84" i="63"/>
  <c r="AD84" i="63"/>
  <c r="AC84" i="63"/>
  <c r="AB84" i="63"/>
  <c r="AA84" i="63"/>
  <c r="Z84" i="63"/>
  <c r="Y84" i="63"/>
  <c r="X84" i="63"/>
  <c r="W84" i="63"/>
  <c r="V84" i="63"/>
  <c r="U84" i="63"/>
  <c r="T84" i="63"/>
  <c r="S84" i="63"/>
  <c r="R84" i="63"/>
  <c r="Q84" i="63"/>
  <c r="P84" i="63"/>
  <c r="O84" i="63"/>
  <c r="N84" i="63"/>
  <c r="M84" i="63"/>
  <c r="L84" i="63"/>
  <c r="K84" i="63"/>
  <c r="J84" i="63"/>
  <c r="I84" i="63"/>
  <c r="H84" i="63"/>
  <c r="G84" i="63"/>
  <c r="F84" i="63"/>
  <c r="E84" i="63"/>
  <c r="D84" i="63"/>
  <c r="C84" i="63"/>
  <c r="B84" i="63"/>
  <c r="AE83" i="63"/>
  <c r="AD83" i="63"/>
  <c r="AC83" i="63"/>
  <c r="AB83" i="63"/>
  <c r="AA83" i="63"/>
  <c r="Z83" i="63"/>
  <c r="Y83" i="63"/>
  <c r="X83" i="63"/>
  <c r="W83" i="63"/>
  <c r="V83" i="63"/>
  <c r="U83" i="63"/>
  <c r="T83" i="63"/>
  <c r="S83" i="63"/>
  <c r="R83" i="63"/>
  <c r="Q83" i="63"/>
  <c r="P83" i="63"/>
  <c r="O83" i="63"/>
  <c r="N83" i="63"/>
  <c r="M83" i="63"/>
  <c r="L83" i="63"/>
  <c r="K83" i="63"/>
  <c r="J83" i="63"/>
  <c r="I83" i="63"/>
  <c r="H83" i="63"/>
  <c r="G83" i="63"/>
  <c r="F83" i="63"/>
  <c r="E83" i="63"/>
  <c r="D83" i="63"/>
  <c r="C83" i="63"/>
  <c r="B83" i="63"/>
  <c r="AE82" i="63"/>
  <c r="AD82" i="63"/>
  <c r="AC82" i="63"/>
  <c r="AB82" i="63"/>
  <c r="AA82" i="63"/>
  <c r="Z82" i="63"/>
  <c r="Y82" i="63"/>
  <c r="X82" i="63"/>
  <c r="W82" i="63"/>
  <c r="V82" i="63"/>
  <c r="U82" i="63"/>
  <c r="T82" i="63"/>
  <c r="S82" i="63"/>
  <c r="R82" i="63"/>
  <c r="Q82" i="63"/>
  <c r="P82" i="63"/>
  <c r="O82" i="63"/>
  <c r="N82" i="63"/>
  <c r="M82" i="63"/>
  <c r="L82" i="63"/>
  <c r="K82" i="63"/>
  <c r="J82" i="63"/>
  <c r="I82" i="63"/>
  <c r="H82" i="63"/>
  <c r="G82" i="63"/>
  <c r="F82" i="63"/>
  <c r="E82" i="63"/>
  <c r="D82" i="63"/>
  <c r="C82" i="63"/>
  <c r="B82" i="63"/>
  <c r="AE81" i="63"/>
  <c r="AD81" i="63"/>
  <c r="AC81" i="63"/>
  <c r="AB81" i="63"/>
  <c r="AA81" i="63"/>
  <c r="Z81" i="63"/>
  <c r="Y81" i="63"/>
  <c r="X81" i="63"/>
  <c r="W81" i="63"/>
  <c r="V81" i="63"/>
  <c r="U81" i="63"/>
  <c r="T81" i="63"/>
  <c r="S81" i="63"/>
  <c r="R81" i="63"/>
  <c r="Q81" i="63"/>
  <c r="P81" i="63"/>
  <c r="O81" i="63"/>
  <c r="N81" i="63"/>
  <c r="M81" i="63"/>
  <c r="L81" i="63"/>
  <c r="K81" i="63"/>
  <c r="J81" i="63"/>
  <c r="I81" i="63"/>
  <c r="H81" i="63"/>
  <c r="G81" i="63"/>
  <c r="F81" i="63"/>
  <c r="E81" i="63"/>
  <c r="D81" i="63"/>
  <c r="C81" i="63"/>
  <c r="B81" i="63"/>
  <c r="AE80" i="63"/>
  <c r="AD80" i="63"/>
  <c r="AC80" i="63"/>
  <c r="AB80" i="63"/>
  <c r="AA80" i="63"/>
  <c r="Z80" i="63"/>
  <c r="Y80" i="63"/>
  <c r="X80" i="63"/>
  <c r="W80" i="63"/>
  <c r="V80" i="63"/>
  <c r="U80" i="63"/>
  <c r="T80" i="63"/>
  <c r="S80" i="63"/>
  <c r="R80" i="63"/>
  <c r="Q80" i="63"/>
  <c r="P80" i="63"/>
  <c r="O80" i="63"/>
  <c r="N80" i="63"/>
  <c r="M80" i="63"/>
  <c r="L80" i="63"/>
  <c r="K80" i="63"/>
  <c r="J80" i="63"/>
  <c r="I80" i="63"/>
  <c r="H80" i="63"/>
  <c r="G80" i="63"/>
  <c r="F80" i="63"/>
  <c r="E80" i="63"/>
  <c r="D80" i="63"/>
  <c r="C80" i="63"/>
  <c r="B80" i="63"/>
  <c r="AE79" i="63"/>
  <c r="AD79" i="63"/>
  <c r="AC79" i="63"/>
  <c r="AB79" i="63"/>
  <c r="AA79" i="63"/>
  <c r="Z79" i="63"/>
  <c r="Y79" i="63"/>
  <c r="X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F79" i="63"/>
  <c r="E79" i="63"/>
  <c r="D79" i="63"/>
  <c r="C79" i="63"/>
  <c r="B79" i="63"/>
  <c r="AE78" i="63"/>
  <c r="AD78" i="63"/>
  <c r="AC78" i="63"/>
  <c r="AB78" i="63"/>
  <c r="AA78" i="63"/>
  <c r="Z78" i="63"/>
  <c r="Y78" i="63"/>
  <c r="X78" i="63"/>
  <c r="W78" i="63"/>
  <c r="V78" i="63"/>
  <c r="U78" i="63"/>
  <c r="T78" i="63"/>
  <c r="S78" i="63"/>
  <c r="R78" i="63"/>
  <c r="Q78" i="63"/>
  <c r="P78" i="63"/>
  <c r="O78" i="63"/>
  <c r="N78" i="63"/>
  <c r="M78" i="63"/>
  <c r="L78" i="63"/>
  <c r="K78" i="63"/>
  <c r="J78" i="63"/>
  <c r="I78" i="63"/>
  <c r="H78" i="63"/>
  <c r="G78" i="63"/>
  <c r="F78" i="63"/>
  <c r="E78" i="63"/>
  <c r="D78" i="63"/>
  <c r="C78" i="63"/>
  <c r="B78" i="63"/>
  <c r="AE77" i="63"/>
  <c r="AD77" i="63"/>
  <c r="AC77" i="63"/>
  <c r="AB77" i="63"/>
  <c r="AA77" i="63"/>
  <c r="Z77" i="63"/>
  <c r="Y77" i="63"/>
  <c r="X77" i="63"/>
  <c r="W77" i="63"/>
  <c r="V77" i="63"/>
  <c r="U77" i="63"/>
  <c r="T77" i="63"/>
  <c r="S77" i="63"/>
  <c r="R77" i="63"/>
  <c r="Q77" i="63"/>
  <c r="P77" i="63"/>
  <c r="O77" i="63"/>
  <c r="N77" i="63"/>
  <c r="M77" i="63"/>
  <c r="L77" i="63"/>
  <c r="K77" i="63"/>
  <c r="J77" i="63"/>
  <c r="I77" i="63"/>
  <c r="H77" i="63"/>
  <c r="G77" i="63"/>
  <c r="F77" i="63"/>
  <c r="E77" i="63"/>
  <c r="D77" i="63"/>
  <c r="C77" i="63"/>
  <c r="B77" i="63"/>
  <c r="AE76" i="63"/>
  <c r="AD76" i="63"/>
  <c r="AC76" i="63"/>
  <c r="AB76" i="63"/>
  <c r="AA76" i="63"/>
  <c r="Z76" i="63"/>
  <c r="Y76" i="63"/>
  <c r="X76" i="63"/>
  <c r="W76" i="63"/>
  <c r="V76" i="63"/>
  <c r="U76" i="63"/>
  <c r="T76" i="63"/>
  <c r="S76" i="63"/>
  <c r="R76" i="63"/>
  <c r="Q76" i="63"/>
  <c r="P76" i="63"/>
  <c r="O76" i="63"/>
  <c r="N76" i="63"/>
  <c r="M76" i="63"/>
  <c r="L76" i="63"/>
  <c r="K76" i="63"/>
  <c r="J76" i="63"/>
  <c r="I76" i="63"/>
  <c r="H76" i="63"/>
  <c r="G76" i="63"/>
  <c r="F76" i="63"/>
  <c r="E76" i="63"/>
  <c r="D76" i="63"/>
  <c r="C76" i="63"/>
  <c r="B76" i="63"/>
  <c r="AE75" i="63"/>
  <c r="AD75" i="63"/>
  <c r="AC75" i="63"/>
  <c r="AB75" i="63"/>
  <c r="AA75" i="63"/>
  <c r="Z75" i="63"/>
  <c r="Y75" i="63"/>
  <c r="X75" i="63"/>
  <c r="W75" i="63"/>
  <c r="V75" i="63"/>
  <c r="U75" i="63"/>
  <c r="T75" i="63"/>
  <c r="S75" i="63"/>
  <c r="R75" i="63"/>
  <c r="Q75" i="63"/>
  <c r="P75" i="63"/>
  <c r="O75" i="63"/>
  <c r="N75" i="63"/>
  <c r="M75" i="63"/>
  <c r="L75" i="63"/>
  <c r="K75" i="63"/>
  <c r="J75" i="63"/>
  <c r="I75" i="63"/>
  <c r="H75" i="63"/>
  <c r="G75" i="63"/>
  <c r="F75" i="63"/>
  <c r="E75" i="63"/>
  <c r="D75" i="63"/>
  <c r="C75" i="63"/>
  <c r="B75" i="63"/>
  <c r="AE74" i="63"/>
  <c r="AD74" i="63"/>
  <c r="AC74" i="63"/>
  <c r="AB74" i="63"/>
  <c r="AA74" i="63"/>
  <c r="Z74" i="63"/>
  <c r="Y74" i="63"/>
  <c r="X74" i="63"/>
  <c r="W74" i="63"/>
  <c r="V74" i="63"/>
  <c r="U74" i="63"/>
  <c r="T74" i="63"/>
  <c r="S74" i="63"/>
  <c r="R74" i="63"/>
  <c r="Q74" i="63"/>
  <c r="P74" i="63"/>
  <c r="O74" i="63"/>
  <c r="N74" i="63"/>
  <c r="M74" i="63"/>
  <c r="L74" i="63"/>
  <c r="K74" i="63"/>
  <c r="J74" i="63"/>
  <c r="I74" i="63"/>
  <c r="H74" i="63"/>
  <c r="G74" i="63"/>
  <c r="F74" i="63"/>
  <c r="E74" i="63"/>
  <c r="D74" i="63"/>
  <c r="C74" i="63"/>
  <c r="B74" i="63"/>
  <c r="AE73" i="63"/>
  <c r="AD73" i="63"/>
  <c r="AC73" i="63"/>
  <c r="AB73" i="63"/>
  <c r="AA73" i="63"/>
  <c r="Z73" i="63"/>
  <c r="Y73" i="63"/>
  <c r="X73" i="63"/>
  <c r="W73" i="63"/>
  <c r="V73" i="63"/>
  <c r="U73" i="63"/>
  <c r="T73" i="63"/>
  <c r="S73" i="63"/>
  <c r="R73" i="63"/>
  <c r="Q73" i="63"/>
  <c r="P73" i="63"/>
  <c r="O73" i="63"/>
  <c r="N73" i="63"/>
  <c r="M73" i="63"/>
  <c r="L73" i="63"/>
  <c r="K73" i="63"/>
  <c r="J73" i="63"/>
  <c r="I73" i="63"/>
  <c r="H73" i="63"/>
  <c r="G73" i="63"/>
  <c r="F73" i="63"/>
  <c r="E73" i="63"/>
  <c r="D73" i="63"/>
  <c r="C73" i="63"/>
  <c r="B73" i="63"/>
  <c r="AE72" i="63"/>
  <c r="AD72" i="63"/>
  <c r="AC72" i="63"/>
  <c r="AB72" i="63"/>
  <c r="AA72" i="63"/>
  <c r="Z72" i="63"/>
  <c r="Y72" i="63"/>
  <c r="X72" i="63"/>
  <c r="W72" i="63"/>
  <c r="V72" i="63"/>
  <c r="U72" i="63"/>
  <c r="T72" i="63"/>
  <c r="S72" i="63"/>
  <c r="R72" i="63"/>
  <c r="Q72" i="63"/>
  <c r="P72" i="63"/>
  <c r="O72" i="63"/>
  <c r="N72" i="63"/>
  <c r="M72" i="63"/>
  <c r="L72" i="63"/>
  <c r="K72" i="63"/>
  <c r="J72" i="63"/>
  <c r="I72" i="63"/>
  <c r="H72" i="63"/>
  <c r="G72" i="63"/>
  <c r="F72" i="63"/>
  <c r="E72" i="63"/>
  <c r="D72" i="63"/>
  <c r="C72" i="63"/>
  <c r="B72" i="63"/>
  <c r="AE71" i="63"/>
  <c r="AD71" i="63"/>
  <c r="AC71" i="63"/>
  <c r="AB71" i="63"/>
  <c r="AA71" i="63"/>
  <c r="Z71" i="63"/>
  <c r="Y71" i="63"/>
  <c r="X71" i="63"/>
  <c r="W71" i="63"/>
  <c r="V71" i="63"/>
  <c r="U71" i="63"/>
  <c r="T71" i="63"/>
  <c r="S71" i="63"/>
  <c r="R71" i="63"/>
  <c r="Q71" i="63"/>
  <c r="P71" i="63"/>
  <c r="O71" i="63"/>
  <c r="N71" i="63"/>
  <c r="M71" i="63"/>
  <c r="L71" i="63"/>
  <c r="K71" i="63"/>
  <c r="J71" i="63"/>
  <c r="I71" i="63"/>
  <c r="H71" i="63"/>
  <c r="G71" i="63"/>
  <c r="F71" i="63"/>
  <c r="E71" i="63"/>
  <c r="D71" i="63"/>
  <c r="C71" i="63"/>
  <c r="B71" i="63"/>
  <c r="AE70" i="63"/>
  <c r="AD70" i="63"/>
  <c r="AC70" i="63"/>
  <c r="AB70" i="63"/>
  <c r="AA70" i="63"/>
  <c r="Z70" i="63"/>
  <c r="Y70" i="63"/>
  <c r="X70" i="63"/>
  <c r="W70" i="63"/>
  <c r="V70" i="63"/>
  <c r="U70" i="63"/>
  <c r="T70" i="63"/>
  <c r="S70" i="63"/>
  <c r="R70" i="63"/>
  <c r="Q70" i="63"/>
  <c r="P70" i="63"/>
  <c r="O70" i="63"/>
  <c r="N70" i="63"/>
  <c r="M70" i="63"/>
  <c r="L70" i="63"/>
  <c r="K70" i="63"/>
  <c r="J70" i="63"/>
  <c r="I70" i="63"/>
  <c r="H70" i="63"/>
  <c r="G70" i="63"/>
  <c r="F70" i="63"/>
  <c r="E70" i="63"/>
  <c r="D70" i="63"/>
  <c r="C70" i="63"/>
  <c r="B70" i="63"/>
  <c r="AE69" i="63"/>
  <c r="AD69" i="63"/>
  <c r="AC69" i="63"/>
  <c r="AB69" i="63"/>
  <c r="AA69" i="63"/>
  <c r="Z69" i="63"/>
  <c r="Y69" i="63"/>
  <c r="X69" i="63"/>
  <c r="W69" i="63"/>
  <c r="V69" i="63"/>
  <c r="U69" i="63"/>
  <c r="T69" i="63"/>
  <c r="S69" i="63"/>
  <c r="R69" i="63"/>
  <c r="Q69" i="63"/>
  <c r="P69" i="63"/>
  <c r="O69" i="63"/>
  <c r="N69" i="63"/>
  <c r="M69" i="63"/>
  <c r="L69" i="63"/>
  <c r="K69" i="63"/>
  <c r="J69" i="63"/>
  <c r="I69" i="63"/>
  <c r="H69" i="63"/>
  <c r="G69" i="63"/>
  <c r="F69" i="63"/>
  <c r="E69" i="63"/>
  <c r="D69" i="63"/>
  <c r="C69" i="63"/>
  <c r="B69" i="63"/>
  <c r="AE68" i="63"/>
  <c r="AD68" i="63"/>
  <c r="AC68" i="63"/>
  <c r="AB68" i="63"/>
  <c r="AA68" i="63"/>
  <c r="Z68" i="63"/>
  <c r="Y68" i="63"/>
  <c r="X68" i="63"/>
  <c r="W68" i="63"/>
  <c r="V68" i="63"/>
  <c r="U68" i="63"/>
  <c r="T68" i="63"/>
  <c r="S68" i="63"/>
  <c r="R68" i="63"/>
  <c r="Q68" i="63"/>
  <c r="P68" i="63"/>
  <c r="O68" i="63"/>
  <c r="N68" i="63"/>
  <c r="M68" i="63"/>
  <c r="L68" i="63"/>
  <c r="K68" i="63"/>
  <c r="J68" i="63"/>
  <c r="I68" i="63"/>
  <c r="H68" i="63"/>
  <c r="G68" i="63"/>
  <c r="F68" i="63"/>
  <c r="E68" i="63"/>
  <c r="D68" i="63"/>
  <c r="C68" i="63"/>
  <c r="B68" i="63"/>
  <c r="AE67" i="63"/>
  <c r="AD67" i="63"/>
  <c r="AC67" i="63"/>
  <c r="AB67" i="63"/>
  <c r="AA67" i="63"/>
  <c r="Z67" i="63"/>
  <c r="Y67" i="63"/>
  <c r="X67" i="63"/>
  <c r="W67" i="63"/>
  <c r="V67" i="63"/>
  <c r="U67" i="63"/>
  <c r="T67" i="63"/>
  <c r="S67" i="63"/>
  <c r="R67" i="63"/>
  <c r="Q67" i="63"/>
  <c r="P67" i="63"/>
  <c r="O67" i="63"/>
  <c r="N67" i="63"/>
  <c r="M67" i="63"/>
  <c r="L67" i="63"/>
  <c r="K67" i="63"/>
  <c r="J67" i="63"/>
  <c r="I67" i="63"/>
  <c r="H67" i="63"/>
  <c r="G67" i="63"/>
  <c r="F67" i="63"/>
  <c r="E67" i="63"/>
  <c r="D67" i="63"/>
  <c r="C67" i="63"/>
  <c r="B67" i="63"/>
  <c r="AE66" i="63"/>
  <c r="AD66" i="63"/>
  <c r="AC66" i="63"/>
  <c r="AB66" i="63"/>
  <c r="AA66" i="63"/>
  <c r="Z66" i="63"/>
  <c r="Y66" i="63"/>
  <c r="X66" i="63"/>
  <c r="W66" i="63"/>
  <c r="V66" i="63"/>
  <c r="U66" i="63"/>
  <c r="T66" i="63"/>
  <c r="S66" i="63"/>
  <c r="R66" i="63"/>
  <c r="Q66" i="63"/>
  <c r="P66" i="63"/>
  <c r="O66" i="63"/>
  <c r="N66" i="63"/>
  <c r="M66" i="63"/>
  <c r="L66" i="63"/>
  <c r="K66" i="63"/>
  <c r="J66" i="63"/>
  <c r="I66" i="63"/>
  <c r="H66" i="63"/>
  <c r="G66" i="63"/>
  <c r="F66" i="63"/>
  <c r="E66" i="63"/>
  <c r="D66" i="63"/>
  <c r="C66" i="63"/>
  <c r="B66" i="63"/>
  <c r="AE65" i="63"/>
  <c r="AD65" i="63"/>
  <c r="AC65" i="63"/>
  <c r="AB65" i="63"/>
  <c r="AA65" i="63"/>
  <c r="Z65" i="63"/>
  <c r="Y65" i="63"/>
  <c r="X65" i="63"/>
  <c r="W65" i="63"/>
  <c r="V65" i="63"/>
  <c r="U65" i="63"/>
  <c r="T65" i="63"/>
  <c r="S65" i="63"/>
  <c r="R65" i="63"/>
  <c r="Q65" i="63"/>
  <c r="P65" i="63"/>
  <c r="O65" i="63"/>
  <c r="N65" i="63"/>
  <c r="M65" i="63"/>
  <c r="L65" i="63"/>
  <c r="K65" i="63"/>
  <c r="J65" i="63"/>
  <c r="I65" i="63"/>
  <c r="H65" i="63"/>
  <c r="G65" i="63"/>
  <c r="F65" i="63"/>
  <c r="E65" i="63"/>
  <c r="D65" i="63"/>
  <c r="C65" i="63"/>
  <c r="B65" i="63"/>
  <c r="AE64" i="63"/>
  <c r="AD64" i="63"/>
  <c r="AC64" i="63"/>
  <c r="AB64" i="63"/>
  <c r="AA64" i="63"/>
  <c r="Z64" i="63"/>
  <c r="Y64" i="63"/>
  <c r="X64" i="63"/>
  <c r="W64" i="63"/>
  <c r="V64" i="63"/>
  <c r="U64" i="63"/>
  <c r="T64" i="63"/>
  <c r="S64" i="63"/>
  <c r="R64" i="63"/>
  <c r="Q64" i="63"/>
  <c r="P64" i="63"/>
  <c r="O64" i="63"/>
  <c r="N64" i="63"/>
  <c r="M64" i="63"/>
  <c r="L64" i="63"/>
  <c r="K64" i="63"/>
  <c r="J64" i="63"/>
  <c r="I64" i="63"/>
  <c r="H64" i="63"/>
  <c r="G64" i="63"/>
  <c r="F64" i="63"/>
  <c r="E64" i="63"/>
  <c r="D64" i="63"/>
  <c r="C64" i="63"/>
  <c r="B64" i="63"/>
  <c r="AE63" i="63"/>
  <c r="AD63" i="63"/>
  <c r="AC63" i="63"/>
  <c r="AB63" i="63"/>
  <c r="AA63" i="63"/>
  <c r="Z63" i="63"/>
  <c r="Y63" i="63"/>
  <c r="X63" i="63"/>
  <c r="W63" i="63"/>
  <c r="V63" i="63"/>
  <c r="U63" i="63"/>
  <c r="T63" i="63"/>
  <c r="S63" i="63"/>
  <c r="R63" i="63"/>
  <c r="Q63" i="63"/>
  <c r="P63" i="63"/>
  <c r="O63" i="63"/>
  <c r="N63" i="63"/>
  <c r="M63" i="63"/>
  <c r="L63" i="63"/>
  <c r="K63" i="63"/>
  <c r="J63" i="63"/>
  <c r="I63" i="63"/>
  <c r="H63" i="63"/>
  <c r="G63" i="63"/>
  <c r="F63" i="63"/>
  <c r="E63" i="63"/>
  <c r="D63" i="63"/>
  <c r="C63" i="63"/>
  <c r="B63" i="63"/>
  <c r="AE62" i="63"/>
  <c r="AD62" i="63"/>
  <c r="AC62" i="63"/>
  <c r="AB62" i="63"/>
  <c r="AA62" i="63"/>
  <c r="Z62" i="63"/>
  <c r="Y62" i="63"/>
  <c r="X62" i="63"/>
  <c r="W62" i="63"/>
  <c r="V62" i="63"/>
  <c r="U62" i="63"/>
  <c r="T62" i="63"/>
  <c r="S62" i="63"/>
  <c r="R62" i="63"/>
  <c r="Q62" i="63"/>
  <c r="P62" i="63"/>
  <c r="O62" i="63"/>
  <c r="N62" i="63"/>
  <c r="M62" i="63"/>
  <c r="L62" i="63"/>
  <c r="K62" i="63"/>
  <c r="J62" i="63"/>
  <c r="I62" i="63"/>
  <c r="H62" i="63"/>
  <c r="G62" i="63"/>
  <c r="F62" i="63"/>
  <c r="E62" i="63"/>
  <c r="D62" i="63"/>
  <c r="C62" i="63"/>
  <c r="B62" i="63"/>
  <c r="AE61" i="63"/>
  <c r="AD61" i="63"/>
  <c r="AC61" i="63"/>
  <c r="AB61" i="63"/>
  <c r="AA61" i="63"/>
  <c r="Z61" i="63"/>
  <c r="Y61" i="63"/>
  <c r="X61" i="63"/>
  <c r="W61" i="63"/>
  <c r="V61" i="63"/>
  <c r="U61" i="63"/>
  <c r="T61" i="63"/>
  <c r="S61" i="63"/>
  <c r="R61" i="63"/>
  <c r="Q61" i="63"/>
  <c r="P61" i="63"/>
  <c r="O61" i="63"/>
  <c r="N61" i="63"/>
  <c r="M61" i="63"/>
  <c r="L61" i="63"/>
  <c r="K61" i="63"/>
  <c r="J61" i="63"/>
  <c r="I61" i="63"/>
  <c r="H61" i="63"/>
  <c r="G61" i="63"/>
  <c r="F61" i="63"/>
  <c r="E61" i="63"/>
  <c r="D61" i="63"/>
  <c r="C61" i="63"/>
  <c r="B61" i="63"/>
  <c r="AE60" i="63"/>
  <c r="AD60" i="63"/>
  <c r="AC60" i="63"/>
  <c r="AB60" i="63"/>
  <c r="AA60" i="63"/>
  <c r="Z60" i="63"/>
  <c r="Y60" i="63"/>
  <c r="X60" i="63"/>
  <c r="W60" i="63"/>
  <c r="V60" i="63"/>
  <c r="U60" i="63"/>
  <c r="T60" i="63"/>
  <c r="S60" i="63"/>
  <c r="R60" i="63"/>
  <c r="Q60" i="63"/>
  <c r="P60" i="63"/>
  <c r="O60" i="63"/>
  <c r="N60" i="63"/>
  <c r="M60" i="63"/>
  <c r="L60" i="63"/>
  <c r="K60" i="63"/>
  <c r="J60" i="63"/>
  <c r="I60" i="63"/>
  <c r="H60" i="63"/>
  <c r="G60" i="63"/>
  <c r="F60" i="63"/>
  <c r="E60" i="63"/>
  <c r="D60" i="63"/>
  <c r="C60" i="63"/>
  <c r="B60" i="63"/>
  <c r="AE59" i="63"/>
  <c r="AD59" i="63"/>
  <c r="AC59" i="63"/>
  <c r="AB59" i="63"/>
  <c r="AA59" i="63"/>
  <c r="Z59" i="63"/>
  <c r="Y59" i="63"/>
  <c r="X59" i="63"/>
  <c r="W59" i="63"/>
  <c r="V59" i="63"/>
  <c r="U59" i="63"/>
  <c r="T59" i="63"/>
  <c r="S59" i="63"/>
  <c r="R59" i="63"/>
  <c r="Q59" i="63"/>
  <c r="P59" i="63"/>
  <c r="O59" i="63"/>
  <c r="N59" i="63"/>
  <c r="M59" i="63"/>
  <c r="L59" i="63"/>
  <c r="K59" i="63"/>
  <c r="J59" i="63"/>
  <c r="I59" i="63"/>
  <c r="H59" i="63"/>
  <c r="G59" i="63"/>
  <c r="F59" i="63"/>
  <c r="E59" i="63"/>
  <c r="D59" i="63"/>
  <c r="C59" i="63"/>
  <c r="B59" i="63"/>
  <c r="AE58" i="63"/>
  <c r="AD58" i="63"/>
  <c r="AC58" i="63"/>
  <c r="AB58" i="63"/>
  <c r="AA58" i="63"/>
  <c r="Z58" i="63"/>
  <c r="Y58" i="63"/>
  <c r="X58" i="63"/>
  <c r="W58" i="63"/>
  <c r="V58" i="63"/>
  <c r="U58" i="63"/>
  <c r="T58" i="63"/>
  <c r="S58" i="63"/>
  <c r="R58" i="63"/>
  <c r="Q58" i="63"/>
  <c r="P58" i="63"/>
  <c r="O58" i="63"/>
  <c r="N58" i="63"/>
  <c r="M58" i="63"/>
  <c r="L58" i="63"/>
  <c r="K58" i="63"/>
  <c r="J58" i="63"/>
  <c r="I58" i="63"/>
  <c r="H58" i="63"/>
  <c r="G58" i="63"/>
  <c r="F58" i="63"/>
  <c r="E58" i="63"/>
  <c r="D58" i="63"/>
  <c r="C58" i="63"/>
  <c r="B58" i="63"/>
  <c r="AE57" i="63"/>
  <c r="AD57" i="63"/>
  <c r="AC57" i="63"/>
  <c r="AB57" i="63"/>
  <c r="AA57" i="63"/>
  <c r="Z57" i="63"/>
  <c r="Y57" i="63"/>
  <c r="X57" i="63"/>
  <c r="W57" i="63"/>
  <c r="V57" i="63"/>
  <c r="U57" i="63"/>
  <c r="T57" i="63"/>
  <c r="S57" i="63"/>
  <c r="R57" i="63"/>
  <c r="Q57" i="63"/>
  <c r="P57" i="63"/>
  <c r="O57" i="63"/>
  <c r="N57" i="63"/>
  <c r="M57" i="63"/>
  <c r="L57" i="63"/>
  <c r="K57" i="63"/>
  <c r="J57" i="63"/>
  <c r="I57" i="63"/>
  <c r="H57" i="63"/>
  <c r="G57" i="63"/>
  <c r="F57" i="63"/>
  <c r="E57" i="63"/>
  <c r="D57" i="63"/>
  <c r="C57" i="63"/>
  <c r="B57" i="63"/>
  <c r="AE56" i="63"/>
  <c r="AD56" i="63"/>
  <c r="AC56" i="63"/>
  <c r="AB56" i="63"/>
  <c r="AA56" i="63"/>
  <c r="Z56" i="63"/>
  <c r="Y56" i="63"/>
  <c r="X56" i="63"/>
  <c r="W56" i="63"/>
  <c r="V56" i="63"/>
  <c r="U56" i="63"/>
  <c r="T56" i="63"/>
  <c r="S56" i="63"/>
  <c r="R56" i="63"/>
  <c r="Q56" i="63"/>
  <c r="P56" i="63"/>
  <c r="O56" i="63"/>
  <c r="N56" i="63"/>
  <c r="M56" i="63"/>
  <c r="L56" i="63"/>
  <c r="K56" i="63"/>
  <c r="J56" i="63"/>
  <c r="I56" i="63"/>
  <c r="H56" i="63"/>
  <c r="G56" i="63"/>
  <c r="F56" i="63"/>
  <c r="E56" i="63"/>
  <c r="D56" i="63"/>
  <c r="C56" i="63"/>
  <c r="B56" i="63"/>
  <c r="AE55" i="63"/>
  <c r="AD55" i="63"/>
  <c r="AC55" i="63"/>
  <c r="AB55" i="63"/>
  <c r="AA55" i="63"/>
  <c r="Z55" i="63"/>
  <c r="Y55" i="63"/>
  <c r="X55" i="63"/>
  <c r="W55" i="63"/>
  <c r="V55" i="63"/>
  <c r="U55" i="63"/>
  <c r="T55" i="63"/>
  <c r="S55" i="63"/>
  <c r="R55" i="63"/>
  <c r="Q55" i="63"/>
  <c r="P55" i="63"/>
  <c r="O55" i="63"/>
  <c r="N55" i="63"/>
  <c r="M55" i="63"/>
  <c r="L55" i="63"/>
  <c r="K55" i="63"/>
  <c r="J55" i="63"/>
  <c r="I55" i="63"/>
  <c r="H55" i="63"/>
  <c r="G55" i="63"/>
  <c r="F55" i="63"/>
  <c r="E55" i="63"/>
  <c r="D55" i="63"/>
  <c r="C55" i="63"/>
  <c r="B55" i="63"/>
  <c r="AE54" i="63"/>
  <c r="AD54" i="63"/>
  <c r="AC54" i="63"/>
  <c r="AB54" i="63"/>
  <c r="AA54" i="63"/>
  <c r="Z54" i="63"/>
  <c r="Y54" i="63"/>
  <c r="X54" i="63"/>
  <c r="W54" i="63"/>
  <c r="V54" i="63"/>
  <c r="U54" i="63"/>
  <c r="T54" i="63"/>
  <c r="S54" i="63"/>
  <c r="R54" i="63"/>
  <c r="Q54" i="63"/>
  <c r="P54" i="63"/>
  <c r="O54" i="63"/>
  <c r="N54" i="63"/>
  <c r="M54" i="63"/>
  <c r="L54" i="63"/>
  <c r="K54" i="63"/>
  <c r="J54" i="63"/>
  <c r="I54" i="63"/>
  <c r="H54" i="63"/>
  <c r="G54" i="63"/>
  <c r="F54" i="63"/>
  <c r="E54" i="63"/>
  <c r="D54" i="63"/>
  <c r="C54" i="63"/>
  <c r="B54" i="63"/>
  <c r="AE53" i="63"/>
  <c r="AD53" i="63"/>
  <c r="AC53" i="63"/>
  <c r="AB53" i="63"/>
  <c r="AA53" i="63"/>
  <c r="Z53" i="63"/>
  <c r="Y53" i="63"/>
  <c r="X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D53" i="63"/>
  <c r="C53" i="63"/>
  <c r="B53" i="63"/>
  <c r="AE52" i="63"/>
  <c r="AD52" i="63"/>
  <c r="AC52" i="63"/>
  <c r="AB52" i="63"/>
  <c r="AA52" i="63"/>
  <c r="Z52" i="63"/>
  <c r="Y52" i="63"/>
  <c r="X52" i="63"/>
  <c r="W52" i="63"/>
  <c r="V52" i="63"/>
  <c r="U52" i="63"/>
  <c r="T52" i="63"/>
  <c r="S52" i="63"/>
  <c r="R52" i="63"/>
  <c r="Q52" i="63"/>
  <c r="P52" i="63"/>
  <c r="O52" i="63"/>
  <c r="N52" i="63"/>
  <c r="M52" i="63"/>
  <c r="L52" i="63"/>
  <c r="K52" i="63"/>
  <c r="J52" i="63"/>
  <c r="I52" i="63"/>
  <c r="H52" i="63"/>
  <c r="G52" i="63"/>
  <c r="F52" i="63"/>
  <c r="E52" i="63"/>
  <c r="D52" i="63"/>
  <c r="C52" i="63"/>
  <c r="B52" i="63"/>
  <c r="AE51" i="63"/>
  <c r="AD51" i="63"/>
  <c r="AC51" i="63"/>
  <c r="AB51" i="63"/>
  <c r="AA51" i="63"/>
  <c r="Z51" i="63"/>
  <c r="Y51" i="63"/>
  <c r="X51" i="63"/>
  <c r="W51" i="63"/>
  <c r="V51" i="63"/>
  <c r="U51" i="63"/>
  <c r="T51" i="63"/>
  <c r="S51" i="63"/>
  <c r="R51" i="63"/>
  <c r="Q51" i="63"/>
  <c r="P51" i="63"/>
  <c r="O51" i="63"/>
  <c r="N51" i="63"/>
  <c r="M51" i="63"/>
  <c r="L51" i="63"/>
  <c r="K51" i="63"/>
  <c r="J51" i="63"/>
  <c r="I51" i="63"/>
  <c r="H51" i="63"/>
  <c r="G51" i="63"/>
  <c r="F51" i="63"/>
  <c r="E51" i="63"/>
  <c r="D51" i="63"/>
  <c r="C51" i="63"/>
  <c r="B51" i="63"/>
  <c r="AE50" i="63"/>
  <c r="AD50" i="63"/>
  <c r="AC50" i="63"/>
  <c r="AB50" i="63"/>
  <c r="AA50" i="63"/>
  <c r="Z50" i="63"/>
  <c r="Y50" i="63"/>
  <c r="X50" i="63"/>
  <c r="W50" i="63"/>
  <c r="V50" i="63"/>
  <c r="U50" i="63"/>
  <c r="T50" i="63"/>
  <c r="S50" i="63"/>
  <c r="R50" i="63"/>
  <c r="Q50" i="63"/>
  <c r="P50" i="63"/>
  <c r="O50" i="63"/>
  <c r="N50" i="63"/>
  <c r="M50" i="63"/>
  <c r="L50" i="63"/>
  <c r="K50" i="63"/>
  <c r="J50" i="63"/>
  <c r="I50" i="63"/>
  <c r="H50" i="63"/>
  <c r="G50" i="63"/>
  <c r="F50" i="63"/>
  <c r="E50" i="63"/>
  <c r="D50" i="63"/>
  <c r="C50" i="63"/>
  <c r="B50" i="63"/>
  <c r="C45" i="63"/>
  <c r="B45" i="63"/>
  <c r="B48" i="63" s="1"/>
  <c r="F44" i="63"/>
  <c r="F43" i="63"/>
  <c r="B42" i="63"/>
  <c r="B41" i="63"/>
  <c r="B46" i="63" s="1"/>
  <c r="O3" i="43"/>
  <c r="P14" i="46"/>
  <c r="O14" i="46"/>
  <c r="M14" i="46"/>
  <c r="E3" i="45"/>
  <c r="E2" i="45"/>
  <c r="A3" i="45"/>
  <c r="AC7" i="44"/>
  <c r="AC6" i="44"/>
  <c r="AC5" i="44"/>
  <c r="AC2" i="44"/>
  <c r="B47" i="65" l="1"/>
  <c r="C41" i="65"/>
  <c r="P13" i="66"/>
  <c r="V13" i="66" s="1"/>
  <c r="Y13" i="66" s="1"/>
  <c r="P17" i="66"/>
  <c r="V17" i="66" s="1"/>
  <c r="Y17" i="66" s="1"/>
  <c r="P21" i="66"/>
  <c r="V21" i="66" s="1"/>
  <c r="Y21" i="66" s="1"/>
  <c r="P10" i="66"/>
  <c r="V10" i="66" s="1"/>
  <c r="Y10" i="66" s="1"/>
  <c r="AD10" i="66" s="1"/>
  <c r="P14" i="66"/>
  <c r="V14" i="66" s="1"/>
  <c r="Y14" i="66" s="1"/>
  <c r="P18" i="66"/>
  <c r="V18" i="66" s="1"/>
  <c r="Y18" i="66" s="1"/>
  <c r="P22" i="66"/>
  <c r="V22" i="66" s="1"/>
  <c r="Y22" i="66" s="1"/>
  <c r="P11" i="66"/>
  <c r="V11" i="66" s="1"/>
  <c r="Y11" i="66" s="1"/>
  <c r="P15" i="66"/>
  <c r="V15" i="66" s="1"/>
  <c r="Y15" i="66" s="1"/>
  <c r="P19" i="66"/>
  <c r="V19" i="66" s="1"/>
  <c r="Y19" i="66" s="1"/>
  <c r="P23" i="66"/>
  <c r="V23" i="66" s="1"/>
  <c r="Y23" i="66" s="1"/>
  <c r="N29" i="66"/>
  <c r="P32" i="66"/>
  <c r="V32" i="66" s="1"/>
  <c r="Y32" i="66" s="1"/>
  <c r="N37" i="66"/>
  <c r="P37" i="66" s="1"/>
  <c r="V37" i="66" s="1"/>
  <c r="Y37" i="66" s="1"/>
  <c r="P40" i="66"/>
  <c r="V40" i="66" s="1"/>
  <c r="Y40" i="66" s="1"/>
  <c r="N45" i="66"/>
  <c r="P48" i="66"/>
  <c r="V48" i="66" s="1"/>
  <c r="Y48" i="66" s="1"/>
  <c r="N53" i="66"/>
  <c r="P53" i="66" s="1"/>
  <c r="V53" i="66" s="1"/>
  <c r="Y53" i="66" s="1"/>
  <c r="P56" i="66"/>
  <c r="V56" i="66" s="1"/>
  <c r="Y56" i="66" s="1"/>
  <c r="N61" i="66"/>
  <c r="P64" i="66"/>
  <c r="V64" i="66" s="1"/>
  <c r="Y64" i="66" s="1"/>
  <c r="N69" i="66"/>
  <c r="P69" i="66" s="1"/>
  <c r="V69" i="66" s="1"/>
  <c r="Y69" i="66" s="1"/>
  <c r="P72" i="66"/>
  <c r="V72" i="66" s="1"/>
  <c r="Y72" i="66" s="1"/>
  <c r="N77" i="66"/>
  <c r="P80" i="66"/>
  <c r="V80" i="66" s="1"/>
  <c r="Y80" i="66" s="1"/>
  <c r="N85" i="66"/>
  <c r="P85" i="66" s="1"/>
  <c r="V85" i="66" s="1"/>
  <c r="Y85" i="66" s="1"/>
  <c r="P88" i="66"/>
  <c r="V88" i="66" s="1"/>
  <c r="N93" i="66"/>
  <c r="P96" i="66"/>
  <c r="V96" i="66" s="1"/>
  <c r="Y96" i="66" s="1"/>
  <c r="N101" i="66"/>
  <c r="P101" i="66" s="1"/>
  <c r="V101" i="66" s="1"/>
  <c r="Y101" i="66" s="1"/>
  <c r="P104" i="66"/>
  <c r="V104" i="66" s="1"/>
  <c r="Y104" i="66" s="1"/>
  <c r="P51" i="66"/>
  <c r="V51" i="66" s="1"/>
  <c r="Y51" i="66" s="1"/>
  <c r="N27" i="66"/>
  <c r="P27" i="66" s="1"/>
  <c r="V27" i="66" s="1"/>
  <c r="Y27" i="66" s="1"/>
  <c r="P30" i="66"/>
  <c r="V30" i="66" s="1"/>
  <c r="Y30" i="66" s="1"/>
  <c r="N35" i="66"/>
  <c r="P35" i="66" s="1"/>
  <c r="V35" i="66" s="1"/>
  <c r="Y35" i="66" s="1"/>
  <c r="P38" i="66"/>
  <c r="V38" i="66" s="1"/>
  <c r="Y38" i="66" s="1"/>
  <c r="N43" i="66"/>
  <c r="P46" i="66"/>
  <c r="V46" i="66" s="1"/>
  <c r="Y46" i="66" s="1"/>
  <c r="N51" i="66"/>
  <c r="P54" i="66"/>
  <c r="V54" i="66" s="1"/>
  <c r="Y54" i="66" s="1"/>
  <c r="N59" i="66"/>
  <c r="P62" i="66"/>
  <c r="V62" i="66" s="1"/>
  <c r="Y62" i="66" s="1"/>
  <c r="N67" i="66"/>
  <c r="P67" i="66" s="1"/>
  <c r="V67" i="66" s="1"/>
  <c r="Y67" i="66" s="1"/>
  <c r="P70" i="66"/>
  <c r="V70" i="66" s="1"/>
  <c r="Y70" i="66" s="1"/>
  <c r="N75" i="66"/>
  <c r="P78" i="66"/>
  <c r="V78" i="66" s="1"/>
  <c r="Y78" i="66" s="1"/>
  <c r="N83" i="66"/>
  <c r="P83" i="66" s="1"/>
  <c r="V83" i="66" s="1"/>
  <c r="Y83" i="66" s="1"/>
  <c r="P86" i="66"/>
  <c r="V86" i="66" s="1"/>
  <c r="Y86" i="66" s="1"/>
  <c r="N91" i="66"/>
  <c r="P91" i="66" s="1"/>
  <c r="V91" i="66" s="1"/>
  <c r="Y91" i="66" s="1"/>
  <c r="P94" i="66"/>
  <c r="V94" i="66" s="1"/>
  <c r="Y94" i="66" s="1"/>
  <c r="N99" i="66"/>
  <c r="P99" i="66" s="1"/>
  <c r="V99" i="66" s="1"/>
  <c r="Y99" i="66" s="1"/>
  <c r="P102" i="66"/>
  <c r="V102" i="66" s="1"/>
  <c r="Y102" i="66" s="1"/>
  <c r="N107" i="66"/>
  <c r="P107" i="66" s="1"/>
  <c r="V107" i="66" s="1"/>
  <c r="Y107" i="66" s="1"/>
  <c r="P43" i="66"/>
  <c r="V43" i="66" s="1"/>
  <c r="Y43" i="66" s="1"/>
  <c r="P59" i="66"/>
  <c r="V59" i="66" s="1"/>
  <c r="Y59" i="66" s="1"/>
  <c r="P75" i="66"/>
  <c r="V75" i="66" s="1"/>
  <c r="Y75" i="66" s="1"/>
  <c r="P25" i="66"/>
  <c r="V25" i="66" s="1"/>
  <c r="Y25" i="66" s="1"/>
  <c r="P33" i="66"/>
  <c r="V33" i="66" s="1"/>
  <c r="Y33" i="66" s="1"/>
  <c r="P41" i="66"/>
  <c r="V41" i="66" s="1"/>
  <c r="Y41" i="66" s="1"/>
  <c r="P73" i="66"/>
  <c r="V73" i="66" s="1"/>
  <c r="Y73" i="66" s="1"/>
  <c r="V89" i="66"/>
  <c r="Y89" i="66" s="1"/>
  <c r="P105" i="66"/>
  <c r="V105" i="66" s="1"/>
  <c r="Y105" i="66" s="1"/>
  <c r="N49" i="66"/>
  <c r="P49" i="66" s="1"/>
  <c r="V49" i="66" s="1"/>
  <c r="Y49" i="66" s="1"/>
  <c r="P52" i="66"/>
  <c r="V52" i="66" s="1"/>
  <c r="Y52" i="66" s="1"/>
  <c r="N57" i="66"/>
  <c r="P57" i="66" s="1"/>
  <c r="V57" i="66" s="1"/>
  <c r="Y57" i="66" s="1"/>
  <c r="P60" i="66"/>
  <c r="V60" i="66" s="1"/>
  <c r="Y60" i="66" s="1"/>
  <c r="N65" i="66"/>
  <c r="P65" i="66" s="1"/>
  <c r="V65" i="66" s="1"/>
  <c r="Y65" i="66" s="1"/>
  <c r="P68" i="66"/>
  <c r="V68" i="66" s="1"/>
  <c r="Y68" i="66" s="1"/>
  <c r="N73" i="66"/>
  <c r="P76" i="66"/>
  <c r="V76" i="66" s="1"/>
  <c r="Y76" i="66" s="1"/>
  <c r="N81" i="66"/>
  <c r="P81" i="66" s="1"/>
  <c r="V81" i="66" s="1"/>
  <c r="Y81" i="66" s="1"/>
  <c r="P84" i="66"/>
  <c r="V84" i="66" s="1"/>
  <c r="Y84" i="66" s="1"/>
  <c r="N89" i="66"/>
  <c r="P92" i="66"/>
  <c r="Y92" i="66" s="1"/>
  <c r="N97" i="66"/>
  <c r="P97" i="66" s="1"/>
  <c r="V97" i="66" s="1"/>
  <c r="Y97" i="66" s="1"/>
  <c r="P100" i="66"/>
  <c r="V100" i="66" s="1"/>
  <c r="Y100" i="66" s="1"/>
  <c r="N105" i="66"/>
  <c r="P108" i="66"/>
  <c r="V108" i="66" s="1"/>
  <c r="Y108" i="66" s="1"/>
  <c r="N28" i="66"/>
  <c r="P28" i="66" s="1"/>
  <c r="V28" i="66" s="1"/>
  <c r="Y28" i="66" s="1"/>
  <c r="P31" i="66"/>
  <c r="V31" i="66" s="1"/>
  <c r="Y31" i="66" s="1"/>
  <c r="N36" i="66"/>
  <c r="P36" i="66" s="1"/>
  <c r="V36" i="66" s="1"/>
  <c r="Y36" i="66" s="1"/>
  <c r="P39" i="66"/>
  <c r="V39" i="66" s="1"/>
  <c r="Y39" i="66" s="1"/>
  <c r="P47" i="66"/>
  <c r="V47" i="66" s="1"/>
  <c r="Y47" i="66" s="1"/>
  <c r="P55" i="66"/>
  <c r="V55" i="66" s="1"/>
  <c r="Y55" i="66" s="1"/>
  <c r="P63" i="66"/>
  <c r="V63" i="66" s="1"/>
  <c r="Y63" i="66" s="1"/>
  <c r="P71" i="66"/>
  <c r="V71" i="66" s="1"/>
  <c r="Y71" i="66" s="1"/>
  <c r="P79" i="66"/>
  <c r="V79" i="66" s="1"/>
  <c r="Y79" i="66" s="1"/>
  <c r="P87" i="66"/>
  <c r="V87" i="66" s="1"/>
  <c r="Y87" i="66" s="1"/>
  <c r="P95" i="66"/>
  <c r="V95" i="66" s="1"/>
  <c r="Y95" i="66" s="1"/>
  <c r="P24" i="66"/>
  <c r="V24" i="66" s="1"/>
  <c r="Y24" i="66" s="1"/>
  <c r="P26" i="66"/>
  <c r="V26" i="66" s="1"/>
  <c r="Y26" i="66" s="1"/>
  <c r="P34" i="66"/>
  <c r="V34" i="66" s="1"/>
  <c r="Y34" i="66" s="1"/>
  <c r="P58" i="66"/>
  <c r="V58" i="66" s="1"/>
  <c r="Y58" i="66" s="1"/>
  <c r="P90" i="66"/>
  <c r="V90" i="66" s="1"/>
  <c r="Y90" i="66" s="1"/>
  <c r="P98" i="66"/>
  <c r="V98" i="66" s="1"/>
  <c r="Y98" i="66" s="1"/>
  <c r="N26" i="66"/>
  <c r="P29" i="66"/>
  <c r="V29" i="66" s="1"/>
  <c r="Y29" i="66" s="1"/>
  <c r="N34" i="66"/>
  <c r="N42" i="66"/>
  <c r="P42" i="66" s="1"/>
  <c r="V42" i="66" s="1"/>
  <c r="Y42" i="66" s="1"/>
  <c r="P45" i="66"/>
  <c r="V45" i="66" s="1"/>
  <c r="Y45" i="66" s="1"/>
  <c r="N50" i="66"/>
  <c r="P50" i="66" s="1"/>
  <c r="V50" i="66" s="1"/>
  <c r="Y50" i="66" s="1"/>
  <c r="N58" i="66"/>
  <c r="P61" i="66"/>
  <c r="V61" i="66" s="1"/>
  <c r="Y61" i="66" s="1"/>
  <c r="N66" i="66"/>
  <c r="P66" i="66" s="1"/>
  <c r="V66" i="66" s="1"/>
  <c r="Y66" i="66" s="1"/>
  <c r="N74" i="66"/>
  <c r="P74" i="66" s="1"/>
  <c r="V74" i="66" s="1"/>
  <c r="Y74" i="66" s="1"/>
  <c r="P77" i="66"/>
  <c r="V77" i="66" s="1"/>
  <c r="Y77" i="66" s="1"/>
  <c r="N82" i="66"/>
  <c r="P82" i="66" s="1"/>
  <c r="V82" i="66" s="1"/>
  <c r="Y82" i="66" s="1"/>
  <c r="N90" i="66"/>
  <c r="P93" i="66"/>
  <c r="V93" i="66" s="1"/>
  <c r="Y93" i="66" s="1"/>
  <c r="N98" i="66"/>
  <c r="N106" i="66"/>
  <c r="P106" i="66" s="1"/>
  <c r="V106" i="66" s="1"/>
  <c r="Y106" i="66" s="1"/>
  <c r="D47" i="65"/>
  <c r="F114" i="65"/>
  <c r="D153" i="65"/>
  <c r="F125" i="65"/>
  <c r="C46" i="65"/>
  <c r="C43" i="65"/>
  <c r="F117" i="65"/>
  <c r="C42" i="65"/>
  <c r="C45" i="65"/>
  <c r="C87" i="65"/>
  <c r="E157" i="65" s="1"/>
  <c r="D92" i="65"/>
  <c r="P9" i="64"/>
  <c r="V9" i="64" s="1"/>
  <c r="Y9" i="64" s="1"/>
  <c r="AD9" i="64" s="1"/>
  <c r="AD10" i="64" s="1"/>
  <c r="AD11" i="64" s="1"/>
  <c r="AD12" i="64" s="1"/>
  <c r="C41" i="63"/>
  <c r="C43" i="63" s="1"/>
  <c r="C44" i="63" s="1"/>
  <c r="C42" i="63"/>
  <c r="B43" i="63"/>
  <c r="B44" i="63" s="1"/>
  <c r="D47" i="63" s="1"/>
  <c r="B47" i="63"/>
  <c r="P37" i="64"/>
  <c r="V37" i="64" s="1"/>
  <c r="Y37" i="64" s="1"/>
  <c r="G29" i="64"/>
  <c r="P29" i="64" s="1"/>
  <c r="V29" i="64" s="1"/>
  <c r="Y29" i="64" s="1"/>
  <c r="G35" i="64"/>
  <c r="P35" i="64" s="1"/>
  <c r="V35" i="64" s="1"/>
  <c r="Y35" i="64" s="1"/>
  <c r="G41" i="64"/>
  <c r="P41" i="64" s="1"/>
  <c r="V41" i="64" s="1"/>
  <c r="Y41" i="64" s="1"/>
  <c r="N25" i="64"/>
  <c r="P25" i="64" s="1"/>
  <c r="V25" i="64" s="1"/>
  <c r="Y25" i="64" s="1"/>
  <c r="N27" i="64"/>
  <c r="P27" i="64" s="1"/>
  <c r="V27" i="64" s="1"/>
  <c r="Y27" i="64" s="1"/>
  <c r="N31" i="64"/>
  <c r="P31" i="64" s="1"/>
  <c r="V31" i="64" s="1"/>
  <c r="Y31" i="64" s="1"/>
  <c r="N33" i="64"/>
  <c r="P33" i="64" s="1"/>
  <c r="V33" i="64" s="1"/>
  <c r="Y33" i="64" s="1"/>
  <c r="N37" i="64"/>
  <c r="N39" i="64"/>
  <c r="P39" i="64" s="1"/>
  <c r="V39" i="64" s="1"/>
  <c r="Y39" i="64" s="1"/>
  <c r="N43" i="64"/>
  <c r="P43" i="64" s="1"/>
  <c r="V43" i="64" s="1"/>
  <c r="Y43" i="64" s="1"/>
  <c r="N45" i="64"/>
  <c r="P45" i="64" s="1"/>
  <c r="V45" i="64" s="1"/>
  <c r="Y45" i="64" s="1"/>
  <c r="P48" i="64"/>
  <c r="V48" i="64" s="1"/>
  <c r="Y48" i="64" s="1"/>
  <c r="P56" i="64"/>
  <c r="V56" i="64" s="1"/>
  <c r="Y56" i="64" s="1"/>
  <c r="P64" i="64"/>
  <c r="V64" i="64" s="1"/>
  <c r="Y64" i="64" s="1"/>
  <c r="P72" i="64"/>
  <c r="V72" i="64" s="1"/>
  <c r="Y72" i="64" s="1"/>
  <c r="P80" i="64"/>
  <c r="V80" i="64" s="1"/>
  <c r="Y80" i="64" s="1"/>
  <c r="P54" i="64"/>
  <c r="V54" i="64" s="1"/>
  <c r="Y54" i="64" s="1"/>
  <c r="P62" i="64"/>
  <c r="V62" i="64" s="1"/>
  <c r="Y62" i="64" s="1"/>
  <c r="P70" i="64"/>
  <c r="V70" i="64" s="1"/>
  <c r="Y70" i="64" s="1"/>
  <c r="P78" i="64"/>
  <c r="V78" i="64" s="1"/>
  <c r="Y78" i="64" s="1"/>
  <c r="P86" i="64"/>
  <c r="V86" i="64" s="1"/>
  <c r="Y86" i="64" s="1"/>
  <c r="P94" i="64"/>
  <c r="V94" i="64" s="1"/>
  <c r="Y94" i="64" s="1"/>
  <c r="P102" i="64"/>
  <c r="V102" i="64" s="1"/>
  <c r="Y102" i="64" s="1"/>
  <c r="P55" i="64"/>
  <c r="V55" i="64" s="1"/>
  <c r="Y55" i="64" s="1"/>
  <c r="P63" i="64"/>
  <c r="V63" i="64" s="1"/>
  <c r="Y63" i="64" s="1"/>
  <c r="P71" i="64"/>
  <c r="V71" i="64" s="1"/>
  <c r="Y71" i="64" s="1"/>
  <c r="P79" i="64"/>
  <c r="V79" i="64" s="1"/>
  <c r="Y79" i="64" s="1"/>
  <c r="P87" i="64"/>
  <c r="V87" i="64" s="1"/>
  <c r="Y87" i="64" s="1"/>
  <c r="P95" i="64"/>
  <c r="V95" i="64" s="1"/>
  <c r="Y95" i="64" s="1"/>
  <c r="P103" i="64"/>
  <c r="V103" i="64" s="1"/>
  <c r="Y103" i="64" s="1"/>
  <c r="C87" i="63"/>
  <c r="D92" i="63"/>
  <c r="E102" i="63"/>
  <c r="F117" i="63" s="1"/>
  <c r="A2" i="45"/>
  <c r="C121" i="65" l="1"/>
  <c r="C44" i="65"/>
  <c r="AD11" i="66"/>
  <c r="AE9" i="66"/>
  <c r="AE10" i="66"/>
  <c r="C48" i="65"/>
  <c r="C47" i="65"/>
  <c r="E47" i="65" s="1"/>
  <c r="F47" i="65" s="1"/>
  <c r="D149" i="65"/>
  <c r="H161" i="65" s="1"/>
  <c r="D146" i="65"/>
  <c r="C46" i="63"/>
  <c r="AE10" i="64"/>
  <c r="AE9" i="64"/>
  <c r="AE11" i="64"/>
  <c r="AE12" i="64"/>
  <c r="AD13" i="64"/>
  <c r="D149" i="63"/>
  <c r="H161" i="63" s="1"/>
  <c r="D146" i="63"/>
  <c r="D165" i="63" s="1"/>
  <c r="F114" i="63"/>
  <c r="C121" i="63" s="1"/>
  <c r="E157" i="63"/>
  <c r="D153" i="63"/>
  <c r="F125" i="63"/>
  <c r="S19" i="60"/>
  <c r="R19" i="60"/>
  <c r="Q19" i="60"/>
  <c r="P19" i="60"/>
  <c r="O19" i="60"/>
  <c r="N19" i="60"/>
  <c r="M19" i="60"/>
  <c r="L19" i="60"/>
  <c r="L23" i="60" s="1"/>
  <c r="K19" i="60"/>
  <c r="J19" i="60"/>
  <c r="I19" i="60"/>
  <c r="H19" i="60"/>
  <c r="G19" i="60"/>
  <c r="F19" i="60"/>
  <c r="E19" i="60"/>
  <c r="D19" i="60"/>
  <c r="D23" i="60" s="1"/>
  <c r="C19" i="60"/>
  <c r="B19" i="60"/>
  <c r="S15" i="60"/>
  <c r="S17" i="60" s="1"/>
  <c r="R15" i="60"/>
  <c r="R17" i="60" s="1"/>
  <c r="Q15" i="60"/>
  <c r="Q17" i="60" s="1"/>
  <c r="P15" i="60"/>
  <c r="P17" i="60" s="1"/>
  <c r="O15" i="60"/>
  <c r="O20" i="60" s="1"/>
  <c r="N15" i="60"/>
  <c r="N20" i="60" s="1"/>
  <c r="M15" i="60"/>
  <c r="M20" i="60" s="1"/>
  <c r="L15" i="60"/>
  <c r="L20" i="60" s="1"/>
  <c r="K15" i="60"/>
  <c r="K17" i="60" s="1"/>
  <c r="J15" i="60"/>
  <c r="J17" i="60" s="1"/>
  <c r="I15" i="60"/>
  <c r="I17" i="60" s="1"/>
  <c r="H15" i="60"/>
  <c r="H17" i="60" s="1"/>
  <c r="G15" i="60"/>
  <c r="G20" i="60" s="1"/>
  <c r="F15" i="60"/>
  <c r="F20" i="60" s="1"/>
  <c r="E15" i="60"/>
  <c r="E20" i="60" s="1"/>
  <c r="D15" i="60"/>
  <c r="D20" i="60" s="1"/>
  <c r="C15" i="60"/>
  <c r="C17" i="60" s="1"/>
  <c r="B15" i="60"/>
  <c r="B17" i="60" s="1"/>
  <c r="R11" i="60"/>
  <c r="M11" i="60"/>
  <c r="J11" i="60"/>
  <c r="E11" i="60"/>
  <c r="AL8" i="60"/>
  <c r="AI8" i="60"/>
  <c r="AD8" i="60"/>
  <c r="AA8" i="60"/>
  <c r="V8" i="60"/>
  <c r="S8" i="60"/>
  <c r="R8" i="60"/>
  <c r="Q8" i="60"/>
  <c r="P8" i="60"/>
  <c r="O8" i="60"/>
  <c r="N8" i="60"/>
  <c r="M8" i="60"/>
  <c r="L8" i="60"/>
  <c r="K8" i="60"/>
  <c r="J8" i="60"/>
  <c r="I8" i="60"/>
  <c r="H8" i="60"/>
  <c r="G8" i="60"/>
  <c r="F8" i="60"/>
  <c r="E8" i="60"/>
  <c r="D8" i="60"/>
  <c r="C8" i="60"/>
  <c r="B8" i="60"/>
  <c r="S7" i="60"/>
  <c r="S11" i="60" s="1"/>
  <c r="R7" i="60"/>
  <c r="R12" i="60" s="1"/>
  <c r="Q7" i="60"/>
  <c r="Q11" i="60" s="1"/>
  <c r="P7" i="60"/>
  <c r="P11" i="60" s="1"/>
  <c r="O7" i="60"/>
  <c r="O12" i="60" s="1"/>
  <c r="N7" i="60"/>
  <c r="N11" i="60" s="1"/>
  <c r="M7" i="60"/>
  <c r="M12" i="60" s="1"/>
  <c r="L7" i="60"/>
  <c r="L12" i="60" s="1"/>
  <c r="K7" i="60"/>
  <c r="K11" i="60" s="1"/>
  <c r="J7" i="60"/>
  <c r="J12" i="60" s="1"/>
  <c r="I7" i="60"/>
  <c r="I11" i="60" s="1"/>
  <c r="H7" i="60"/>
  <c r="H11" i="60" s="1"/>
  <c r="G7" i="60"/>
  <c r="G12" i="60" s="1"/>
  <c r="F7" i="60"/>
  <c r="F10" i="60" s="1"/>
  <c r="F16" i="60" s="1"/>
  <c r="E7" i="60"/>
  <c r="E12" i="60" s="1"/>
  <c r="D7" i="60"/>
  <c r="D12" i="60" s="1"/>
  <c r="C7" i="60"/>
  <c r="C11" i="60" s="1"/>
  <c r="B7" i="60"/>
  <c r="B12" i="60" s="1"/>
  <c r="AL5" i="60"/>
  <c r="AK5" i="60"/>
  <c r="AJ5" i="60"/>
  <c r="AI5" i="60"/>
  <c r="AI15" i="60" s="1"/>
  <c r="AH5" i="60"/>
  <c r="AG5" i="60"/>
  <c r="AF5" i="60"/>
  <c r="AE5" i="60"/>
  <c r="AD5" i="60"/>
  <c r="AC5" i="60"/>
  <c r="AB5" i="60"/>
  <c r="AA5" i="60"/>
  <c r="AA15" i="60" s="1"/>
  <c r="Z5" i="60"/>
  <c r="Y5" i="60"/>
  <c r="X5" i="60"/>
  <c r="W5" i="60"/>
  <c r="V5" i="60"/>
  <c r="U5" i="60"/>
  <c r="AL4" i="60"/>
  <c r="AK4" i="60"/>
  <c r="AJ4" i="60"/>
  <c r="AI4" i="60"/>
  <c r="AH4" i="60"/>
  <c r="AG4" i="60"/>
  <c r="AF4" i="60"/>
  <c r="AE4" i="60"/>
  <c r="AD4" i="60"/>
  <c r="AC4" i="60"/>
  <c r="AB4" i="60"/>
  <c r="AA4" i="60"/>
  <c r="Z4" i="60"/>
  <c r="Y4" i="60"/>
  <c r="X4" i="60"/>
  <c r="W4" i="60"/>
  <c r="V4" i="60"/>
  <c r="U4" i="60"/>
  <c r="AL3" i="60"/>
  <c r="AK3" i="60"/>
  <c r="AJ3" i="60"/>
  <c r="AJ19" i="60" s="1"/>
  <c r="AI3" i="60"/>
  <c r="AI19" i="60" s="1"/>
  <c r="AH3" i="60"/>
  <c r="AH19" i="60" s="1"/>
  <c r="AG3" i="60"/>
  <c r="AG19" i="60" s="1"/>
  <c r="AF3" i="60"/>
  <c r="AE3" i="60"/>
  <c r="AE19" i="60" s="1"/>
  <c r="AD3" i="60"/>
  <c r="AC3" i="60"/>
  <c r="AB3" i="60"/>
  <c r="AB19" i="60" s="1"/>
  <c r="AA3" i="60"/>
  <c r="AA19" i="60" s="1"/>
  <c r="Z3" i="60"/>
  <c r="Z19" i="60" s="1"/>
  <c r="Y3" i="60"/>
  <c r="Y19" i="60" s="1"/>
  <c r="X3" i="60"/>
  <c r="W3" i="60"/>
  <c r="V3" i="60"/>
  <c r="U3" i="60"/>
  <c r="D165" i="65" l="1"/>
  <c r="AE11" i="66"/>
  <c r="AD12" i="66"/>
  <c r="C48" i="63"/>
  <c r="C47" i="63"/>
  <c r="E47" i="63" s="1"/>
  <c r="F47" i="63" s="1"/>
  <c r="AE13" i="64"/>
  <c r="AD14" i="64"/>
  <c r="B11" i="60"/>
  <c r="S21" i="60"/>
  <c r="AG12" i="60"/>
  <c r="E23" i="60"/>
  <c r="AA17" i="60"/>
  <c r="AA20" i="60"/>
  <c r="AI17" i="60"/>
  <c r="AI20" i="60"/>
  <c r="F23" i="60"/>
  <c r="N23" i="60"/>
  <c r="M23" i="60"/>
  <c r="G23" i="60"/>
  <c r="O23" i="60"/>
  <c r="H21" i="60"/>
  <c r="AH11" i="60"/>
  <c r="X11" i="60"/>
  <c r="AF11" i="60"/>
  <c r="AA21" i="60"/>
  <c r="AA23" i="60"/>
  <c r="AI21" i="60"/>
  <c r="AI23" i="60"/>
  <c r="AG11" i="60"/>
  <c r="R21" i="60"/>
  <c r="AE7" i="60"/>
  <c r="AE12" i="60" s="1"/>
  <c r="N10" i="60"/>
  <c r="N16" i="60" s="1"/>
  <c r="N18" i="60" s="1"/>
  <c r="N12" i="60"/>
  <c r="Y7" i="60"/>
  <c r="Y12" i="60" s="1"/>
  <c r="AG7" i="60"/>
  <c r="U8" i="60"/>
  <c r="AC8" i="60"/>
  <c r="AK8" i="60"/>
  <c r="H10" i="60"/>
  <c r="H16" i="60" s="1"/>
  <c r="H18" i="60" s="1"/>
  <c r="P10" i="60"/>
  <c r="AG10" i="60"/>
  <c r="D11" i="60"/>
  <c r="L11" i="60"/>
  <c r="H12" i="60"/>
  <c r="P12" i="60"/>
  <c r="U15" i="60"/>
  <c r="AC15" i="60"/>
  <c r="AK15" i="60"/>
  <c r="P16" i="60"/>
  <c r="P18" i="60" s="1"/>
  <c r="D17" i="60"/>
  <c r="L17" i="60"/>
  <c r="U19" i="60"/>
  <c r="AC19" i="60"/>
  <c r="AK19" i="60"/>
  <c r="H20" i="60"/>
  <c r="P20" i="60"/>
  <c r="P23" i="60" s="1"/>
  <c r="P24" i="60" s="1"/>
  <c r="D21" i="60"/>
  <c r="L21" i="60"/>
  <c r="H23" i="60"/>
  <c r="V19" i="60"/>
  <c r="AD19" i="60"/>
  <c r="AL19" i="60"/>
  <c r="I20" i="60"/>
  <c r="I21" i="60" s="1"/>
  <c r="Q20" i="60"/>
  <c r="Q21" i="60" s="1"/>
  <c r="E21" i="60"/>
  <c r="M21" i="60"/>
  <c r="Q23" i="60"/>
  <c r="AH7" i="60"/>
  <c r="AH12" i="60" s="1"/>
  <c r="Z10" i="60"/>
  <c r="AA7" i="60"/>
  <c r="AA11" i="60" s="1"/>
  <c r="AI7" i="60"/>
  <c r="AI11" i="60" s="1"/>
  <c r="W8" i="60"/>
  <c r="AE8" i="60"/>
  <c r="B10" i="60"/>
  <c r="J10" i="60"/>
  <c r="J16" i="60" s="1"/>
  <c r="J18" i="60" s="1"/>
  <c r="R10" i="60"/>
  <c r="F11" i="60"/>
  <c r="W15" i="60"/>
  <c r="AE15" i="60"/>
  <c r="R16" i="60"/>
  <c r="R18" i="60" s="1"/>
  <c r="F17" i="60"/>
  <c r="F18" i="60" s="1"/>
  <c r="N17" i="60"/>
  <c r="W19" i="60"/>
  <c r="B20" i="60"/>
  <c r="B21" i="60" s="1"/>
  <c r="J20" i="60"/>
  <c r="J21" i="60" s="1"/>
  <c r="R20" i="60"/>
  <c r="F21" i="60"/>
  <c r="N21" i="60"/>
  <c r="R23" i="60"/>
  <c r="I12" i="60"/>
  <c r="AB7" i="60"/>
  <c r="AB10" i="60" s="1"/>
  <c r="AJ7" i="60"/>
  <c r="AJ11" i="60" s="1"/>
  <c r="X8" i="60"/>
  <c r="AF8" i="60"/>
  <c r="C10" i="60"/>
  <c r="K10" i="60"/>
  <c r="K16" i="60" s="1"/>
  <c r="K18" i="60" s="1"/>
  <c r="S10" i="60"/>
  <c r="S16" i="60" s="1"/>
  <c r="S18" i="60" s="1"/>
  <c r="AJ10" i="60"/>
  <c r="G11" i="60"/>
  <c r="O11" i="60"/>
  <c r="C12" i="60"/>
  <c r="K12" i="60"/>
  <c r="S12" i="60"/>
  <c r="X15" i="60"/>
  <c r="AF15" i="60"/>
  <c r="C16" i="60"/>
  <c r="C18" i="60" s="1"/>
  <c r="G17" i="60"/>
  <c r="O17" i="60"/>
  <c r="X19" i="60"/>
  <c r="AF19" i="60"/>
  <c r="C20" i="60"/>
  <c r="C21" i="60" s="1"/>
  <c r="K20" i="60"/>
  <c r="K23" i="60" s="1"/>
  <c r="S20" i="60"/>
  <c r="G21" i="60"/>
  <c r="O21" i="60"/>
  <c r="C23" i="60"/>
  <c r="S23" i="60"/>
  <c r="I10" i="60"/>
  <c r="I16" i="60" s="1"/>
  <c r="I18" i="60" s="1"/>
  <c r="Q10" i="60"/>
  <c r="Q16" i="60" s="1"/>
  <c r="Q18" i="60" s="1"/>
  <c r="AH10" i="60"/>
  <c r="Q12" i="60"/>
  <c r="V15" i="60"/>
  <c r="AL15" i="60"/>
  <c r="E17" i="60"/>
  <c r="U7" i="60"/>
  <c r="U10" i="60" s="1"/>
  <c r="AC7" i="60"/>
  <c r="AC11" i="60" s="1"/>
  <c r="AK7" i="60"/>
  <c r="AK11" i="60" s="1"/>
  <c r="Y8" i="60"/>
  <c r="AG8" i="60"/>
  <c r="D10" i="60"/>
  <c r="D16" i="60" s="1"/>
  <c r="D18" i="60" s="1"/>
  <c r="L10" i="60"/>
  <c r="Y15" i="60"/>
  <c r="AG15" i="60"/>
  <c r="L16" i="60"/>
  <c r="L18" i="60" s="1"/>
  <c r="Z7" i="60"/>
  <c r="Z12" i="60" s="1"/>
  <c r="AD15" i="60"/>
  <c r="M17" i="60"/>
  <c r="V7" i="60"/>
  <c r="V11" i="60" s="1"/>
  <c r="AD7" i="60"/>
  <c r="AD11" i="60" s="1"/>
  <c r="AL7" i="60"/>
  <c r="AL11" i="60" s="1"/>
  <c r="Z8" i="60"/>
  <c r="AH8" i="60"/>
  <c r="E10" i="60"/>
  <c r="M10" i="60"/>
  <c r="Z15" i="60"/>
  <c r="AH15" i="60"/>
  <c r="E16" i="60"/>
  <c r="E18" i="60" s="1"/>
  <c r="M16" i="60"/>
  <c r="W7" i="60"/>
  <c r="W12" i="60" s="1"/>
  <c r="F12" i="60"/>
  <c r="X7" i="60"/>
  <c r="X12" i="60" s="1"/>
  <c r="AF7" i="60"/>
  <c r="AF10" i="60" s="1"/>
  <c r="AB8" i="60"/>
  <c r="AJ8" i="60"/>
  <c r="G10" i="60"/>
  <c r="G16" i="60" s="1"/>
  <c r="G18" i="60" s="1"/>
  <c r="O10" i="60"/>
  <c r="O16" i="60" s="1"/>
  <c r="O18" i="60" s="1"/>
  <c r="AB15" i="60"/>
  <c r="AJ15" i="60"/>
  <c r="S3" i="43"/>
  <c r="AE12" i="66" l="1"/>
  <c r="AD13" i="66"/>
  <c r="AE14" i="64"/>
  <c r="AD15" i="64"/>
  <c r="B16" i="60"/>
  <c r="B18" i="60" s="1"/>
  <c r="B23" i="60"/>
  <c r="AE20" i="60"/>
  <c r="AE17" i="60"/>
  <c r="U20" i="60"/>
  <c r="U23" i="60" s="1"/>
  <c r="B24" i="60" s="1"/>
  <c r="U17" i="60"/>
  <c r="AL20" i="60"/>
  <c r="AL23" i="60" s="1"/>
  <c r="S24" i="60" s="1"/>
  <c r="AL17" i="60"/>
  <c r="Z17" i="60"/>
  <c r="Z16" i="60"/>
  <c r="Z20" i="60"/>
  <c r="V20" i="60"/>
  <c r="V17" i="60"/>
  <c r="AI10" i="60"/>
  <c r="AI16" i="60" s="1"/>
  <c r="AI18" i="60" s="1"/>
  <c r="AL12" i="60"/>
  <c r="W10" i="60"/>
  <c r="AD20" i="60"/>
  <c r="AD17" i="60"/>
  <c r="AA10" i="60"/>
  <c r="AA16" i="60" s="1"/>
  <c r="AA18" i="60" s="1"/>
  <c r="AL21" i="60"/>
  <c r="AK20" i="60"/>
  <c r="AK23" i="60" s="1"/>
  <c r="R24" i="60" s="1"/>
  <c r="AK17" i="60"/>
  <c r="Y10" i="60"/>
  <c r="Y11" i="60"/>
  <c r="AD12" i="60"/>
  <c r="AF12" i="60"/>
  <c r="AD23" i="60"/>
  <c r="K24" i="60" s="1"/>
  <c r="AD21" i="60"/>
  <c r="AC20" i="60"/>
  <c r="AC17" i="60"/>
  <c r="AE10" i="60"/>
  <c r="AE16" i="60" s="1"/>
  <c r="AE18" i="60" s="1"/>
  <c r="V12" i="60"/>
  <c r="P21" i="60"/>
  <c r="AJ12" i="60"/>
  <c r="AF20" i="60"/>
  <c r="AF21" i="60" s="1"/>
  <c r="AF16" i="60"/>
  <c r="AF17" i="60"/>
  <c r="I23" i="60"/>
  <c r="AK12" i="60"/>
  <c r="AD10" i="60"/>
  <c r="AD16" i="60" s="1"/>
  <c r="AD18" i="60" s="1"/>
  <c r="AB17" i="60"/>
  <c r="AB20" i="60"/>
  <c r="AB16" i="60"/>
  <c r="AB18" i="60" s="1"/>
  <c r="AF23" i="60"/>
  <c r="M24" i="60" s="1"/>
  <c r="X20" i="60"/>
  <c r="X17" i="60"/>
  <c r="W21" i="60"/>
  <c r="AI12" i="60"/>
  <c r="H24" i="60"/>
  <c r="AC12" i="60"/>
  <c r="AL10" i="60"/>
  <c r="AL16" i="60" s="1"/>
  <c r="AL18" i="60" s="1"/>
  <c r="X10" i="60"/>
  <c r="X16" i="60" s="1"/>
  <c r="X18" i="60" s="1"/>
  <c r="Z11" i="60"/>
  <c r="K21" i="60"/>
  <c r="AK10" i="60"/>
  <c r="AK16" i="60" s="1"/>
  <c r="AK18" i="60" s="1"/>
  <c r="AJ17" i="60"/>
  <c r="AJ20" i="60"/>
  <c r="AJ16" i="60"/>
  <c r="AB12" i="60"/>
  <c r="V10" i="60"/>
  <c r="V16" i="60" s="1"/>
  <c r="V18" i="60" s="1"/>
  <c r="AB11" i="60"/>
  <c r="W20" i="60"/>
  <c r="W23" i="60" s="1"/>
  <c r="D24" i="60" s="1"/>
  <c r="W17" i="60"/>
  <c r="W16" i="60"/>
  <c r="W18" i="60" s="1"/>
  <c r="M18" i="60"/>
  <c r="AG17" i="60"/>
  <c r="AG20" i="60"/>
  <c r="AG16" i="60"/>
  <c r="AG18" i="60" s="1"/>
  <c r="Y17" i="60"/>
  <c r="Y20" i="60"/>
  <c r="Y16" i="60"/>
  <c r="Y18" i="60" s="1"/>
  <c r="X23" i="60"/>
  <c r="E24" i="60" s="1"/>
  <c r="X21" i="60"/>
  <c r="J23" i="60"/>
  <c r="AA12" i="60"/>
  <c r="U12" i="60"/>
  <c r="AC10" i="60"/>
  <c r="AC16" i="60" s="1"/>
  <c r="AC18" i="60" s="1"/>
  <c r="AC23" i="60"/>
  <c r="AC21" i="60"/>
  <c r="AH17" i="60"/>
  <c r="AH16" i="60"/>
  <c r="AH20" i="60"/>
  <c r="C24" i="60"/>
  <c r="AE11" i="60"/>
  <c r="U11" i="60"/>
  <c r="V23" i="60"/>
  <c r="V21" i="60"/>
  <c r="W11" i="60"/>
  <c r="AC3" i="44"/>
  <c r="AC4" i="44"/>
  <c r="AE13" i="66" l="1"/>
  <c r="AD14" i="66"/>
  <c r="U21" i="60"/>
  <c r="U16" i="60"/>
  <c r="U18" i="60" s="1"/>
  <c r="AE15" i="64"/>
  <c r="AD16" i="64"/>
  <c r="AH21" i="60"/>
  <c r="AH23" i="60"/>
  <c r="O24" i="60" s="1"/>
  <c r="AH18" i="60"/>
  <c r="J24" i="60"/>
  <c r="AG21" i="60"/>
  <c r="AG23" i="60"/>
  <c r="N24" i="60" s="1"/>
  <c r="AK21" i="60"/>
  <c r="AJ18" i="60"/>
  <c r="AJ21" i="60"/>
  <c r="AJ23" i="60"/>
  <c r="Q24" i="60" s="1"/>
  <c r="Z21" i="60"/>
  <c r="Z23" i="60"/>
  <c r="G24" i="60" s="1"/>
  <c r="Z18" i="60"/>
  <c r="Y23" i="60"/>
  <c r="F24" i="60" s="1"/>
  <c r="Y21" i="60"/>
  <c r="I24" i="60"/>
  <c r="AB21" i="60"/>
  <c r="AB23" i="60"/>
  <c r="AE23" i="60"/>
  <c r="L24" i="60" s="1"/>
  <c r="AE21" i="60"/>
  <c r="AF18" i="60"/>
  <c r="AE14" i="66" l="1"/>
  <c r="AD15" i="66"/>
  <c r="AE16" i="64"/>
  <c r="AD17" i="64"/>
  <c r="A1" i="45"/>
  <c r="AE15" i="66" l="1"/>
  <c r="AD16" i="66"/>
  <c r="AE17" i="64"/>
  <c r="AD18" i="64"/>
  <c r="C19" i="46"/>
  <c r="G7" i="46"/>
  <c r="F7" i="46"/>
  <c r="E7" i="46"/>
  <c r="D7" i="46"/>
  <c r="C7" i="46"/>
  <c r="B7" i="46"/>
  <c r="AE16" i="66" l="1"/>
  <c r="AD17" i="66"/>
  <c r="AE18" i="64"/>
  <c r="AD19" i="64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AE17" i="66" l="1"/>
  <c r="AD18" i="66"/>
  <c r="AE19" i="64"/>
  <c r="AD20" i="64"/>
  <c r="B48" i="36"/>
  <c r="B47" i="36"/>
  <c r="B43" i="36"/>
  <c r="B44" i="36" s="1"/>
  <c r="C41" i="36"/>
  <c r="C43" i="36" s="1"/>
  <c r="C42" i="36"/>
  <c r="C45" i="36"/>
  <c r="AE18" i="66" l="1"/>
  <c r="AD19" i="66"/>
  <c r="AE20" i="64"/>
  <c r="AD21" i="64"/>
  <c r="B50" i="36"/>
  <c r="C46" i="36"/>
  <c r="C48" i="36" s="1"/>
  <c r="C44" i="36"/>
  <c r="AE19" i="66" l="1"/>
  <c r="AD20" i="66"/>
  <c r="AE21" i="64"/>
  <c r="AD22" i="64"/>
  <c r="C47" i="36"/>
  <c r="C50" i="36" s="1"/>
  <c r="D50" i="36" s="1"/>
  <c r="P3" i="43"/>
  <c r="R3" i="43" s="1"/>
  <c r="AE20" i="66" l="1"/>
  <c r="AD21" i="66"/>
  <c r="AE22" i="64"/>
  <c r="AD23" i="64"/>
  <c r="AE21" i="66" l="1"/>
  <c r="AD22" i="66"/>
  <c r="AE23" i="64"/>
  <c r="AD24" i="64"/>
  <c r="AE22" i="66" l="1"/>
  <c r="AD23" i="66"/>
  <c r="AE24" i="64"/>
  <c r="AD25" i="64"/>
  <c r="AE23" i="66" l="1"/>
  <c r="AD24" i="66"/>
  <c r="AE25" i="64"/>
  <c r="AD26" i="64"/>
  <c r="AE24" i="66" l="1"/>
  <c r="AD25" i="66"/>
  <c r="AE26" i="64"/>
  <c r="AD27" i="64"/>
  <c r="AE25" i="66" l="1"/>
  <c r="AD26" i="66"/>
  <c r="AE27" i="64"/>
  <c r="AD28" i="64"/>
  <c r="AE26" i="66" l="1"/>
  <c r="AD27" i="66"/>
  <c r="AE28" i="64"/>
  <c r="AD29" i="64"/>
  <c r="AE27" i="66" l="1"/>
  <c r="AD28" i="66"/>
  <c r="AE29" i="64"/>
  <c r="AD30" i="64"/>
  <c r="AE28" i="66" l="1"/>
  <c r="AD29" i="66"/>
  <c r="AE30" i="64"/>
  <c r="AD31" i="64"/>
  <c r="AE29" i="66" l="1"/>
  <c r="AD30" i="66"/>
  <c r="AE31" i="64"/>
  <c r="AD32" i="64"/>
  <c r="AE30" i="66" l="1"/>
  <c r="AD31" i="66"/>
  <c r="AE32" i="64"/>
  <c r="AD33" i="64"/>
  <c r="AE31" i="66" l="1"/>
  <c r="AD32" i="66"/>
  <c r="AE33" i="64"/>
  <c r="AD34" i="64"/>
  <c r="AE32" i="66" l="1"/>
  <c r="AD33" i="66"/>
  <c r="AE34" i="64"/>
  <c r="AD35" i="64"/>
  <c r="AE33" i="66" l="1"/>
  <c r="AD34" i="66"/>
  <c r="AE35" i="64"/>
  <c r="AD36" i="64"/>
  <c r="AE34" i="66" l="1"/>
  <c r="AD35" i="66"/>
  <c r="AE36" i="64"/>
  <c r="AD37" i="64"/>
  <c r="AE35" i="66" l="1"/>
  <c r="AD36" i="66"/>
  <c r="AE37" i="64"/>
  <c r="AD38" i="64"/>
  <c r="AE36" i="66" l="1"/>
  <c r="AD37" i="66"/>
  <c r="AE38" i="64"/>
  <c r="AD39" i="64"/>
  <c r="AE37" i="66" l="1"/>
  <c r="AD38" i="66"/>
  <c r="AE39" i="64"/>
  <c r="AD40" i="64"/>
  <c r="AE38" i="66" l="1"/>
  <c r="AD39" i="66"/>
  <c r="AE40" i="64"/>
  <c r="AD41" i="64"/>
  <c r="AE39" i="66" l="1"/>
  <c r="AD40" i="66"/>
  <c r="AE41" i="64"/>
  <c r="AD42" i="64"/>
  <c r="AE40" i="66" l="1"/>
  <c r="AD41" i="66"/>
  <c r="AE42" i="64"/>
  <c r="AD43" i="64"/>
  <c r="AE41" i="66" l="1"/>
  <c r="AD42" i="66"/>
  <c r="AE43" i="64"/>
  <c r="AD44" i="64"/>
  <c r="AE42" i="66" l="1"/>
  <c r="AD43" i="66"/>
  <c r="AE44" i="64"/>
  <c r="AD45" i="64"/>
  <c r="AE43" i="66" l="1"/>
  <c r="AD44" i="66"/>
  <c r="AE45" i="64"/>
  <c r="AD46" i="64"/>
  <c r="AE44" i="66" l="1"/>
  <c r="AD45" i="66"/>
  <c r="AE46" i="64"/>
  <c r="AD47" i="64"/>
  <c r="AE45" i="66" l="1"/>
  <c r="AD46" i="66"/>
  <c r="AE47" i="64"/>
  <c r="AD48" i="64"/>
  <c r="AE46" i="66" l="1"/>
  <c r="AD47" i="66"/>
  <c r="AE48" i="64"/>
  <c r="AD49" i="64"/>
  <c r="AE47" i="66" l="1"/>
  <c r="AD48" i="66"/>
  <c r="AE49" i="64"/>
  <c r="AD50" i="64"/>
  <c r="AE48" i="66" l="1"/>
  <c r="AD49" i="66"/>
  <c r="AE50" i="64"/>
  <c r="AD51" i="64"/>
  <c r="AE49" i="66" l="1"/>
  <c r="AD50" i="66"/>
  <c r="AE51" i="64"/>
  <c r="AD52" i="64"/>
  <c r="AE50" i="66" l="1"/>
  <c r="AD51" i="66"/>
  <c r="AE52" i="64"/>
  <c r="AD53" i="64"/>
  <c r="AE51" i="66" l="1"/>
  <c r="AD52" i="66"/>
  <c r="AE53" i="64"/>
  <c r="AD54" i="64"/>
  <c r="AE52" i="66" l="1"/>
  <c r="AD53" i="66"/>
  <c r="AE54" i="64"/>
  <c r="AD55" i="64"/>
  <c r="AE53" i="66" l="1"/>
  <c r="AD54" i="66"/>
  <c r="AE55" i="64"/>
  <c r="AD56" i="64"/>
  <c r="AE54" i="66" l="1"/>
  <c r="AD55" i="66"/>
  <c r="AE56" i="64"/>
  <c r="AD57" i="64"/>
  <c r="AE55" i="66" l="1"/>
  <c r="AD56" i="66"/>
  <c r="AE57" i="64"/>
  <c r="AD58" i="64"/>
  <c r="AE56" i="66" l="1"/>
  <c r="AD57" i="66"/>
  <c r="AE58" i="64"/>
  <c r="AD59" i="64"/>
  <c r="AE57" i="66" l="1"/>
  <c r="AD58" i="66"/>
  <c r="AE59" i="64"/>
  <c r="AD60" i="64"/>
  <c r="AE58" i="66" l="1"/>
  <c r="AD59" i="66"/>
  <c r="AE60" i="64"/>
  <c r="AD61" i="64"/>
  <c r="AE59" i="66" l="1"/>
  <c r="AD60" i="66"/>
  <c r="AE61" i="64"/>
  <c r="AD62" i="64"/>
  <c r="AE60" i="66" l="1"/>
  <c r="AD61" i="66"/>
  <c r="AE62" i="64"/>
  <c r="AD63" i="64"/>
  <c r="AE61" i="66" l="1"/>
  <c r="AD62" i="66"/>
  <c r="AE63" i="64"/>
  <c r="AD64" i="64"/>
  <c r="AE62" i="66" l="1"/>
  <c r="AD63" i="66"/>
  <c r="AE64" i="64"/>
  <c r="AD65" i="64"/>
  <c r="AE63" i="66" l="1"/>
  <c r="AD64" i="66"/>
  <c r="AE65" i="64"/>
  <c r="AD66" i="64"/>
  <c r="AE64" i="66" l="1"/>
  <c r="AD65" i="66"/>
  <c r="AE66" i="64"/>
  <c r="AD67" i="64"/>
  <c r="AE65" i="66" l="1"/>
  <c r="AD66" i="66"/>
  <c r="AE67" i="64"/>
  <c r="AD68" i="64"/>
  <c r="AE66" i="66" l="1"/>
  <c r="AD67" i="66"/>
  <c r="AE68" i="64"/>
  <c r="AD69" i="64"/>
  <c r="AE67" i="66" l="1"/>
  <c r="AD68" i="66"/>
  <c r="AE69" i="64"/>
  <c r="AD70" i="64"/>
  <c r="AE68" i="66" l="1"/>
  <c r="AD69" i="66"/>
  <c r="AE70" i="64"/>
  <c r="AD71" i="64"/>
  <c r="AE69" i="66" l="1"/>
  <c r="AD70" i="66"/>
  <c r="AE71" i="64"/>
  <c r="AD72" i="64"/>
  <c r="AE70" i="66" l="1"/>
  <c r="AD71" i="66"/>
  <c r="AE72" i="64"/>
  <c r="AD73" i="64"/>
  <c r="AE71" i="66" l="1"/>
  <c r="AD72" i="66"/>
  <c r="AE73" i="64"/>
  <c r="AD74" i="64"/>
  <c r="AE72" i="66" l="1"/>
  <c r="AD73" i="66"/>
  <c r="AE74" i="64"/>
  <c r="AD75" i="64"/>
  <c r="AE73" i="66" l="1"/>
  <c r="AD74" i="66"/>
  <c r="AE75" i="64"/>
  <c r="AD76" i="64"/>
  <c r="AE74" i="66" l="1"/>
  <c r="AD75" i="66"/>
  <c r="AE76" i="64"/>
  <c r="AD77" i="64"/>
  <c r="AE75" i="66" l="1"/>
  <c r="AD76" i="66"/>
  <c r="AE77" i="64"/>
  <c r="AD78" i="64"/>
  <c r="AE76" i="66" l="1"/>
  <c r="AD77" i="66"/>
  <c r="AE78" i="64"/>
  <c r="AD79" i="64"/>
  <c r="AE77" i="66" l="1"/>
  <c r="AD78" i="66"/>
  <c r="AE79" i="64"/>
  <c r="AD80" i="64"/>
  <c r="AE78" i="66" l="1"/>
  <c r="AD79" i="66"/>
  <c r="AE80" i="64"/>
  <c r="AD81" i="64"/>
  <c r="AE79" i="66" l="1"/>
  <c r="AD80" i="66"/>
  <c r="AE81" i="64"/>
  <c r="AD82" i="64"/>
  <c r="AE80" i="66" l="1"/>
  <c r="AD81" i="66"/>
  <c r="AE82" i="64"/>
  <c r="AD83" i="64"/>
  <c r="AE81" i="66" l="1"/>
  <c r="AD82" i="66"/>
  <c r="AE83" i="64"/>
  <c r="AD84" i="64"/>
  <c r="AE82" i="66" l="1"/>
  <c r="AD83" i="66"/>
  <c r="AE84" i="64"/>
  <c r="AD85" i="64"/>
  <c r="AE83" i="66" l="1"/>
  <c r="AD84" i="66"/>
  <c r="AE85" i="64"/>
  <c r="AD86" i="64"/>
  <c r="AE84" i="66" l="1"/>
  <c r="AD85" i="66"/>
  <c r="AE86" i="64"/>
  <c r="AD87" i="64"/>
  <c r="AE85" i="66" l="1"/>
  <c r="AD86" i="66"/>
  <c r="AE87" i="64"/>
  <c r="AD88" i="64"/>
  <c r="AE86" i="66" l="1"/>
  <c r="AD87" i="66"/>
  <c r="AE88" i="64"/>
  <c r="AD89" i="64"/>
  <c r="AE87" i="66" l="1"/>
  <c r="AD88" i="66"/>
  <c r="AE89" i="64"/>
  <c r="AD90" i="64"/>
  <c r="AE88" i="66" l="1"/>
  <c r="AD89" i="66"/>
  <c r="AD90" i="66" s="1"/>
  <c r="AE90" i="64"/>
  <c r="AD91" i="64"/>
  <c r="AE89" i="66" l="1"/>
  <c r="AE91" i="64"/>
  <c r="AD92" i="64"/>
  <c r="AE90" i="66" l="1"/>
  <c r="AD91" i="66"/>
  <c r="AE92" i="64"/>
  <c r="AD93" i="64"/>
  <c r="AE91" i="66" l="1"/>
  <c r="AD92" i="66"/>
  <c r="AE93" i="64"/>
  <c r="AD94" i="64"/>
  <c r="AE92" i="66" l="1"/>
  <c r="AD93" i="66"/>
  <c r="AE93" i="66" s="1"/>
  <c r="AE94" i="64"/>
  <c r="AD95" i="64"/>
  <c r="AD94" i="66" l="1"/>
  <c r="AE95" i="64"/>
  <c r="AD96" i="64"/>
  <c r="AE94" i="66" l="1"/>
  <c r="AD95" i="66"/>
  <c r="AE96" i="64"/>
  <c r="AD97" i="64"/>
  <c r="AE95" i="66" l="1"/>
  <c r="AD96" i="66"/>
  <c r="AE97" i="64"/>
  <c r="AD98" i="64"/>
  <c r="AE96" i="66" l="1"/>
  <c r="AD97" i="66"/>
  <c r="AE98" i="64"/>
  <c r="AD99" i="64"/>
  <c r="AE97" i="66" l="1"/>
  <c r="AD98" i="66"/>
  <c r="AE99" i="64"/>
  <c r="AD100" i="64"/>
  <c r="AE98" i="66" l="1"/>
  <c r="AD99" i="66"/>
  <c r="AE100" i="64"/>
  <c r="AD101" i="64"/>
  <c r="AE99" i="66" l="1"/>
  <c r="AD100" i="66"/>
  <c r="AE101" i="64"/>
  <c r="AD102" i="64"/>
  <c r="AE100" i="66" l="1"/>
  <c r="AD101" i="66"/>
  <c r="AE102" i="64"/>
  <c r="AD103" i="64"/>
  <c r="AE101" i="66" l="1"/>
  <c r="AD102" i="66"/>
  <c r="AE103" i="64"/>
  <c r="AD104" i="64"/>
  <c r="AE102" i="66" l="1"/>
  <c r="AD103" i="66"/>
  <c r="AE104" i="64"/>
  <c r="AD105" i="64"/>
  <c r="AE103" i="66" l="1"/>
  <c r="AD104" i="66"/>
  <c r="AE105" i="64"/>
  <c r="AD106" i="64"/>
  <c r="AE104" i="66" l="1"/>
  <c r="AD105" i="66"/>
  <c r="AE106" i="64"/>
  <c r="AD107" i="64"/>
  <c r="AE105" i="66" l="1"/>
  <c r="AD106" i="66"/>
  <c r="AE107" i="64"/>
  <c r="AD108" i="64"/>
  <c r="AE106" i="66" l="1"/>
  <c r="AD107" i="66"/>
  <c r="AE108" i="64"/>
  <c r="AD110" i="64"/>
  <c r="AE107" i="66" l="1"/>
  <c r="AD108" i="66"/>
  <c r="AE108" i="66" l="1"/>
  <c r="AD110" i="66"/>
</calcChain>
</file>

<file path=xl/sharedStrings.xml><?xml version="1.0" encoding="utf-8"?>
<sst xmlns="http://schemas.openxmlformats.org/spreadsheetml/2006/main" count="493" uniqueCount="236">
  <si>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</si>
  <si>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</si>
  <si>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</si>
  <si>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</si>
  <si>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</si>
  <si>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</si>
  <si>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</si>
  <si>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</si>
  <si>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</si>
  <si>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</si>
  <si>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</si>
  <si>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</si>
  <si>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</si>
  <si>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</si>
  <si>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</si>
  <si>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</si>
  <si>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</si>
  <si>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</si>
  <si>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</si>
  <si>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</si>
  <si>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</si>
  <si>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</si>
  <si>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</si>
  <si>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</si>
  <si>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</si>
  <si>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</si>
  <si>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</si>
  <si>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</si>
  <si>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</si>
  <si>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</si>
  <si>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</si>
  <si>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</si>
  <si>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</si>
  <si>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</si>
  <si>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</si>
  <si>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</si>
  <si>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</si>
  <si>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</si>
  <si>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</si>
  <si>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</si>
  <si>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</si>
  <si>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</si>
  <si>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</si>
  <si>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</si>
  <si>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</si>
  <si>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</si>
  <si>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</si>
  <si>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</si>
  <si>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</si>
  <si>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</si>
  <si>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</si>
  <si>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</si>
  <si>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</si>
  <si>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</si>
  <si>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</si>
  <si>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</si>
  <si>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</si>
  <si>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</si>
  <si>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</si>
  <si>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</si>
  <si>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</si>
  <si>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</si>
  <si>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</si>
  <si>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</si>
  <si>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</si>
  <si>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</si>
  <si>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</si>
  <si>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</si>
  <si>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</si>
  <si>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</si>
  <si>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</si>
  <si>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</si>
  <si>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</si>
  <si>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</si>
  <si>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</si>
  <si>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</si>
  <si>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</si>
  <si>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</si>
  <si>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</si>
  <si>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</t>
  </si>
  <si>
    <t>PW&amp;RM_3xRDL_Memo.pdf</t>
  </si>
  <si>
    <t>Pollutant</t>
  </si>
  <si>
    <t>RDL (µg)</t>
  </si>
  <si>
    <t>3xRDL (µg)</t>
  </si>
  <si>
    <r>
      <t>3xRDL Concentrations (</t>
    </r>
    <r>
      <rPr>
        <b/>
        <sz val="10"/>
        <color indexed="8"/>
        <rFont val="Arial"/>
        <family val="2"/>
      </rPr>
      <t>μg/dscm)</t>
    </r>
  </si>
  <si>
    <t>1 dscm test</t>
  </si>
  <si>
    <t>2 dscm test</t>
  </si>
  <si>
    <t>3 dscm test</t>
  </si>
  <si>
    <t>4 dscm test</t>
  </si>
  <si>
    <t>Typical dscm</t>
  </si>
  <si>
    <t>Average Ratio</t>
  </si>
  <si>
    <t>Average Ratio Units of Measure</t>
  </si>
  <si>
    <t>3xRDL at Typical Sample Volume (µg/dscm)</t>
  </si>
  <si>
    <t>Converted 3xRDL Value</t>
  </si>
  <si>
    <t>Converted 3xRDL Value Units of Measure</t>
  </si>
  <si>
    <t>Subcategory</t>
  </si>
  <si>
    <t>Mercury (Method 29) analyzed by Cold Vapor AA</t>
  </si>
  <si>
    <t>PM filterable (Method 5)</t>
  </si>
  <si>
    <t>Total Acid Gases (HCl+HF) (Method 26A)</t>
  </si>
  <si>
    <t>HCl (Method 26A)</t>
  </si>
  <si>
    <t>HF (Method 26A)</t>
  </si>
  <si>
    <t>RDL (ng)</t>
  </si>
  <si>
    <t>3xRDL (ng)</t>
  </si>
  <si>
    <r>
      <t>3xRDL Concentrations (n</t>
    </r>
    <r>
      <rPr>
        <b/>
        <sz val="10"/>
        <color indexed="8"/>
        <rFont val="Arial"/>
        <family val="2"/>
      </rPr>
      <t>g/dscm)</t>
    </r>
  </si>
  <si>
    <t>6 dscm test</t>
  </si>
  <si>
    <t>8 dscm test</t>
  </si>
  <si>
    <t>Utilities D/F total mass (Method 23)</t>
  </si>
  <si>
    <t>Utilities TEQ (Method 23)</t>
  </si>
  <si>
    <t>rdl memo formaldehyde.pdf</t>
  </si>
  <si>
    <t>RDL (ng/dscm)</t>
  </si>
  <si>
    <t>3xRDL (ng/dscm)</t>
  </si>
  <si>
    <t>Formaldehyde</t>
  </si>
  <si>
    <t>N/A</t>
  </si>
  <si>
    <t>Facility_ID</t>
  </si>
  <si>
    <t>Unit_ID</t>
  </si>
  <si>
    <t>Unit_Type</t>
  </si>
  <si>
    <t>Pollutant_Tested</t>
  </si>
  <si>
    <t>Test_Method</t>
  </si>
  <si>
    <t>Data Submitted Category</t>
  </si>
  <si>
    <t>Run</t>
  </si>
  <si>
    <t>Test_Date</t>
  </si>
  <si>
    <t>Production Rate</t>
  </si>
  <si>
    <t>Production_Rate_Units (tons per process hour)</t>
  </si>
  <si>
    <t>Flow_Actual_acfm</t>
  </si>
  <si>
    <t>Flow_Dry_Standard_dscfm</t>
  </si>
  <si>
    <t>Sample_Volume_dscf</t>
  </si>
  <si>
    <t>Sample_Volume_dscm [dscf * 0.028316847]</t>
  </si>
  <si>
    <t>Moisture_%</t>
  </si>
  <si>
    <t>Temp_Stack_Gas_deg_F</t>
  </si>
  <si>
    <t>Oxygen_%</t>
  </si>
  <si>
    <t>CO2_%</t>
  </si>
  <si>
    <t>Velocity_fps</t>
  </si>
  <si>
    <t>Isokinetic_%</t>
  </si>
  <si>
    <t>Reported Concentration</t>
  </si>
  <si>
    <t>Concentration_units</t>
  </si>
  <si>
    <t>Calculated Concentration (µg/dscm)</t>
  </si>
  <si>
    <t>Reported Emission Rate 
lb/hr</t>
  </si>
  <si>
    <t xml:space="preserve"> EPA Calculated Emission Factor lb/ton</t>
  </si>
  <si>
    <t>Flag</t>
  </si>
  <si>
    <t>Average Emission Factor 
lb/ton [2011 Data Only]</t>
  </si>
  <si>
    <t>Rank</t>
  </si>
  <si>
    <t>PROCESS_ID</t>
  </si>
  <si>
    <t>Existing/ New</t>
  </si>
  <si>
    <t>No. of Sources Industrywide</t>
  </si>
  <si>
    <t>Determination of No. of Sources in MACT Floor</t>
  </si>
  <si>
    <t>No. of Sources with Data</t>
  </si>
  <si>
    <t>No. of Sources in MACT Floor (N)</t>
  </si>
  <si>
    <t>No. Data Points in MACT Floor (n)</t>
  </si>
  <si>
    <t>Average of Top Sources</t>
  </si>
  <si>
    <t>Variance of Top Sources</t>
  </si>
  <si>
    <t>UPL</t>
  </si>
  <si>
    <t>Unit of Measure</t>
  </si>
  <si>
    <t>Data Distribution</t>
  </si>
  <si>
    <t>Rounded Floor</t>
  </si>
  <si>
    <t>Floor Based On</t>
  </si>
  <si>
    <t>Floor/Avg</t>
  </si>
  <si>
    <t>Limited Dataset</t>
  </si>
  <si>
    <t>Limited Dataset Issue</t>
  </si>
  <si>
    <t>Comments</t>
  </si>
  <si>
    <t>None</t>
  </si>
  <si>
    <t>Average Emission Factor 
lb/ton [All Data]</t>
  </si>
  <si>
    <t>lb/ton iron  /  ug/dscm</t>
  </si>
  <si>
    <t>lb/ton iron</t>
  </si>
  <si>
    <t>Using 2022 data</t>
  </si>
  <si>
    <t>CC-BurnsHarbor-IN</t>
  </si>
  <si>
    <t>2022 ICR</t>
  </si>
  <si>
    <t>tons iron per hour</t>
  </si>
  <si>
    <t>BF C Stove Stack</t>
  </si>
  <si>
    <t>BF Stoves</t>
  </si>
  <si>
    <t>TEQ</t>
  </si>
  <si>
    <t>Only sources</t>
  </si>
  <si>
    <t>USS-GraniteCity-IL</t>
  </si>
  <si>
    <t>Boiler 12 Exhaust</t>
  </si>
  <si>
    <t>BF Stoves (Boiler)</t>
  </si>
  <si>
    <t>OTM-46</t>
  </si>
  <si>
    <t>ng/dscm</t>
  </si>
  <si>
    <t>gr/dscf</t>
  </si>
  <si>
    <t>Lognormal</t>
  </si>
  <si>
    <t>New</t>
  </si>
  <si>
    <t>Existing</t>
  </si>
  <si>
    <t>BDL</t>
  </si>
  <si>
    <t>ADL</t>
  </si>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</sst>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0000"/>
    <numFmt numFmtId="166" formatCode="0.0E+00"/>
    <numFmt numFmtId="167" formatCode="0.0"/>
    <numFmt numFmtId="168" formatCode="h:mm;@"/>
    <numFmt numFmtId="169" formatCode="0.000E+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</cellStyleXfs>
  <cellXfs count="185">
    <xf numFmtId="0" fontId="0" fillId="0" borderId="0" xfId="0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5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4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0" borderId="3" xfId="0" applyBorder="1"/>
    <xf numFmtId="11" fontId="0" fillId="0" borderId="0" xfId="0" applyNumberFormat="1"/>
    <xf numFmtId="2" fontId="3" fillId="0" borderId="0" xfId="3" applyNumberFormat="1" applyFill="1" applyBorder="1"/>
    <xf numFmtId="0" fontId="1" fillId="10" borderId="0" xfId="4" applyFill="1"/>
    <xf numFmtId="0" fontId="1" fillId="9" borderId="0" xfId="4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1" borderId="0" xfId="4" applyFill="1" applyBorder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11" fontId="3" fillId="0" borderId="3" xfId="3" applyNumberFormat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2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3" xfId="0" applyFill="1" applyBorder="1" applyAlignment="1">
      <alignment horizontal="center"/>
    </xf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8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/>
    </xf>
    <xf numFmtId="2" fontId="3" fillId="9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3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11" fontId="0" fillId="0" borderId="0" xfId="0" applyNumberFormat="1" applyAlignment="1">
      <alignment horizontal="center"/>
    </xf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3" borderId="0" xfId="3" applyFont="1" applyFill="1" applyBorder="1"/>
    <xf numFmtId="0" fontId="14" fillId="0" borderId="0" xfId="0" quotePrefix="1" applyFont="1" applyBorder="1" applyAlignment="1">
      <alignment vertic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15" borderId="3" xfId="3" applyFont="1" applyFill="1" applyBorder="1" applyAlignment="1">
      <alignment horizontal="center"/>
    </xf>
    <xf numFmtId="0" fontId="16" fillId="15" borderId="3" xfId="3" applyFont="1" applyFill="1" applyBorder="1" applyAlignment="1">
      <alignment horizontal="center" wrapText="1"/>
    </xf>
    <xf numFmtId="0" fontId="4" fillId="15" borderId="3" xfId="3" applyFont="1" applyFill="1" applyBorder="1" applyAlignment="1">
      <alignment horizontal="center" wrapText="1"/>
    </xf>
    <xf numFmtId="0" fontId="5" fillId="0" borderId="3" xfId="3" applyFont="1" applyBorder="1"/>
    <xf numFmtId="166" fontId="5" fillId="0" borderId="3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166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1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11" fontId="6" fillId="0" borderId="3" xfId="0" applyNumberFormat="1" applyFont="1" applyBorder="1" applyAlignment="1">
      <alignment horizontal="center" vertical="top" wrapText="1"/>
    </xf>
    <xf numFmtId="11" fontId="6" fillId="0" borderId="7" xfId="0" applyNumberFormat="1" applyFont="1" applyBorder="1" applyAlignment="1">
      <alignment horizontal="center" vertical="top" wrapText="1"/>
    </xf>
    <xf numFmtId="11" fontId="6" fillId="0" borderId="10" xfId="0" applyNumberFormat="1" applyFont="1" applyBorder="1" applyAlignment="1">
      <alignment horizontal="center" vertical="top" wrapText="1"/>
    </xf>
    <xf numFmtId="11" fontId="6" fillId="0" borderId="11" xfId="0" applyNumberFormat="1" applyFont="1" applyBorder="1" applyAlignment="1">
      <alignment horizontal="center" vertical="top" wrapText="1"/>
    </xf>
    <xf numFmtId="0" fontId="15" fillId="0" borderId="0" xfId="0" applyFont="1"/>
    <xf numFmtId="0" fontId="17" fillId="12" borderId="3" xfId="0" applyFont="1" applyFill="1" applyBorder="1" applyAlignment="1">
      <alignment horizontal="center" wrapText="1"/>
    </xf>
    <xf numFmtId="0" fontId="5" fillId="12" borderId="3" xfId="0" applyFont="1" applyFill="1" applyBorder="1" applyAlignment="1">
      <alignment wrapText="1"/>
    </xf>
    <xf numFmtId="11" fontId="6" fillId="14" borderId="3" xfId="32" applyNumberFormat="1" applyFill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0" fillId="0" borderId="0" xfId="0" applyNumberFormat="1"/>
    <xf numFmtId="0" fontId="4" fillId="19" borderId="3" xfId="0" applyFont="1" applyFill="1" applyBorder="1" applyAlignment="1">
      <alignment horizontal="center" vertical="center" wrapText="1"/>
    </xf>
    <xf numFmtId="1" fontId="4" fillId="19" borderId="3" xfId="0" applyNumberFormat="1" applyFont="1" applyFill="1" applyBorder="1" applyAlignment="1">
      <alignment horizontal="center" vertical="center" wrapText="1"/>
    </xf>
    <xf numFmtId="166" fontId="4" fillId="19" borderId="3" xfId="0" applyNumberFormat="1" applyFont="1" applyFill="1" applyBorder="1" applyAlignment="1">
      <alignment horizontal="center" vertical="center" wrapText="1"/>
    </xf>
    <xf numFmtId="0" fontId="4" fillId="9" borderId="3" xfId="3" applyFont="1" applyFill="1" applyBorder="1" applyAlignment="1">
      <alignment horizontal="center" wrapText="1"/>
    </xf>
    <xf numFmtId="0" fontId="5" fillId="0" borderId="3" xfId="0" applyFont="1" applyFill="1" applyBorder="1"/>
    <xf numFmtId="11" fontId="5" fillId="0" borderId="3" xfId="0" applyNumberFormat="1" applyFont="1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center"/>
    </xf>
    <xf numFmtId="1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/>
    <xf numFmtId="14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/>
    <xf numFmtId="4" fontId="5" fillId="0" borderId="3" xfId="0" applyNumberFormat="1" applyFont="1" applyBorder="1"/>
    <xf numFmtId="0" fontId="17" fillId="12" borderId="1" xfId="0" applyFont="1" applyFill="1" applyBorder="1" applyAlignment="1">
      <alignment horizontal="center" wrapText="1"/>
    </xf>
    <xf numFmtId="0" fontId="5" fillId="12" borderId="1" xfId="0" applyFont="1" applyFill="1" applyBorder="1" applyAlignment="1">
      <alignment wrapText="1"/>
    </xf>
    <xf numFmtId="0" fontId="5" fillId="15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horizontal="center" wrapText="1"/>
    </xf>
    <xf numFmtId="2" fontId="5" fillId="17" borderId="1" xfId="0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wrapText="1"/>
    </xf>
    <xf numFmtId="3" fontId="6" fillId="18" borderId="1" xfId="32" applyNumberFormat="1" applyFill="1" applyBorder="1" applyAlignment="1">
      <alignment horizontal="center" wrapText="1"/>
    </xf>
    <xf numFmtId="4" fontId="6" fillId="18" borderId="1" xfId="32" applyNumberFormat="1" applyFill="1" applyBorder="1" applyAlignment="1">
      <alignment horizontal="center" wrapText="1"/>
    </xf>
    <xf numFmtId="4" fontId="5" fillId="18" borderId="1" xfId="0" applyNumberFormat="1" applyFont="1" applyFill="1" applyBorder="1" applyAlignment="1">
      <alignment wrapText="1"/>
    </xf>
    <xf numFmtId="11" fontId="6" fillId="14" borderId="1" xfId="32" applyNumberFormat="1" applyFill="1" applyBorder="1" applyAlignment="1">
      <alignment horizontal="center" wrapText="1"/>
    </xf>
    <xf numFmtId="2" fontId="6" fillId="14" borderId="1" xfId="32" applyNumberFormat="1" applyFill="1" applyBorder="1" applyAlignment="1">
      <alignment horizontal="center" wrapText="1"/>
    </xf>
    <xf numFmtId="11" fontId="6" fillId="10" borderId="1" xfId="32" applyNumberFormat="1" applyFill="1" applyBorder="1" applyAlignment="1">
      <alignment horizontal="center" wrapText="1"/>
    </xf>
    <xf numFmtId="0" fontId="6" fillId="14" borderId="1" xfId="32" applyNumberFormat="1" applyFill="1" applyBorder="1" applyAlignment="1">
      <alignment horizontal="center" wrapText="1"/>
    </xf>
    <xf numFmtId="11" fontId="0" fillId="0" borderId="3" xfId="0" applyNumberFormat="1" applyFill="1" applyBorder="1"/>
    <xf numFmtId="0" fontId="6" fillId="0" borderId="3" xfId="0" applyFont="1" applyBorder="1" applyAlignment="1"/>
    <xf numFmtId="0" fontId="0" fillId="4" borderId="3" xfId="0" applyFill="1" applyBorder="1" applyAlignment="1">
      <alignment horizontal="center" wrapText="1"/>
    </xf>
    <xf numFmtId="0" fontId="4" fillId="4" borderId="3" xfId="3" applyFont="1" applyFill="1" applyBorder="1"/>
    <xf numFmtId="0" fontId="6" fillId="14" borderId="3" xfId="32" applyNumberFormat="1" applyFont="1" applyFill="1" applyBorder="1" applyAlignment="1">
      <alignment horizontal="center" wrapText="1"/>
    </xf>
    <xf numFmtId="0" fontId="5" fillId="20" borderId="3" xfId="0" applyFont="1" applyFill="1" applyBorder="1" applyAlignment="1">
      <alignment horizontal="center"/>
    </xf>
    <xf numFmtId="168" fontId="5" fillId="0" borderId="3" xfId="0" applyNumberFormat="1" applyFont="1" applyBorder="1" applyAlignment="1">
      <alignment horizontal="center"/>
    </xf>
    <xf numFmtId="169" fontId="5" fillId="0" borderId="3" xfId="0" applyNumberFormat="1" applyFont="1" applyBorder="1"/>
    <xf numFmtId="169" fontId="5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0" fontId="16" fillId="15" borderId="3" xfId="3" applyFont="1" applyFill="1" applyBorder="1" applyAlignment="1">
      <alignment horizontal="center"/>
    </xf>
    <xf numFmtId="0" fontId="16" fillId="15" borderId="7" xfId="3" applyFont="1" applyFill="1" applyBorder="1" applyAlignment="1">
      <alignment horizontal="center"/>
    </xf>
    <xf numFmtId="0" fontId="16" fillId="15" borderId="8" xfId="3" applyFont="1" applyFill="1" applyBorder="1" applyAlignment="1">
      <alignment horizontal="center"/>
    </xf>
    <xf numFmtId="0" fontId="16" fillId="15" borderId="9" xfId="3" applyFont="1" applyFill="1" applyBorder="1" applyAlignment="1">
      <alignment horizontal="center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4" fillId="4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3" fillId="0" borderId="0" xfId="0" applyFont="1" applyAlignment="1">
      <alignment horizontal="left" indent="1"/>
    </xf>
  </cellXfs>
  <cellStyles count="33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14" xfId="31" xr:uid="{43224295-1BA2-45E8-B89C-276D4A7607F9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ProcGas PM Test Runs" xfId="5" xr:uid="{00000000-0005-0000-0000-00001E000000}"/>
    <cellStyle name="Normal_Sheet1" xfId="32" xr:uid="{BD1E0D9E-A80A-49AE-AE5A-C06438793CC1}"/>
    <cellStyle name="Percent 2" xfId="30" xr:uid="{00000000-0005-0000-0000-00001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28D30105-A06A-4A5F-AE10-51AD51A72EBC}"/>
            </a:ext>
          </a:extLst>
        </xdr:cNvPr>
        <xdr:cNvSpPr/>
      </xdr:nvSpPr>
      <xdr:spPr bwMode="auto">
        <a:xfrm>
          <a:off x="1866900" y="15826740"/>
          <a:ext cx="21031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9AD9234C-1EF6-4DDA-9BA3-4C02147D463D}"/>
            </a:ext>
          </a:extLst>
        </xdr:cNvPr>
        <xdr:cNvSpPr/>
      </xdr:nvSpPr>
      <xdr:spPr bwMode="auto">
        <a:xfrm>
          <a:off x="1973580" y="17167860"/>
          <a:ext cx="3596640" cy="1158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D6A50D03-68CB-4E45-BF62-A39187552A40}"/>
            </a:ext>
          </a:extLst>
        </xdr:cNvPr>
        <xdr:cNvSpPr/>
      </xdr:nvSpPr>
      <xdr:spPr bwMode="auto">
        <a:xfrm>
          <a:off x="3489960" y="20017740"/>
          <a:ext cx="11049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5A5ACB6F-2B99-4CCF-AA6A-A29F401E9C70}"/>
            </a:ext>
          </a:extLst>
        </xdr:cNvPr>
        <xdr:cNvSpPr/>
      </xdr:nvSpPr>
      <xdr:spPr bwMode="auto">
        <a:xfrm>
          <a:off x="5029200" y="20558760"/>
          <a:ext cx="103632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23E8E767-DE07-4962-8E60-701EE21A6443}"/>
            </a:ext>
          </a:extLst>
        </xdr:cNvPr>
        <xdr:cNvSpPr/>
      </xdr:nvSpPr>
      <xdr:spPr bwMode="auto">
        <a:xfrm>
          <a:off x="0" y="21290280"/>
          <a:ext cx="1905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482C158D-D173-4427-98D2-42CF232D89E0}"/>
            </a:ext>
          </a:extLst>
        </xdr:cNvPr>
        <xdr:cNvSpPr/>
      </xdr:nvSpPr>
      <xdr:spPr bwMode="auto">
        <a:xfrm>
          <a:off x="1805940" y="21678900"/>
          <a:ext cx="25069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E283A15C-0E81-4BB4-90EF-98B2258ED2CF}"/>
            </a:ext>
          </a:extLst>
        </xdr:cNvPr>
        <xdr:cNvSpPr/>
      </xdr:nvSpPr>
      <xdr:spPr bwMode="auto">
        <a:xfrm>
          <a:off x="3497580" y="22898100"/>
          <a:ext cx="190500" cy="243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3C99E19D-07B4-4EBC-BDE6-0DD861DDE322}"/>
            </a:ext>
          </a:extLst>
        </xdr:cNvPr>
        <xdr:cNvSpPr/>
      </xdr:nvSpPr>
      <xdr:spPr bwMode="auto">
        <a:xfrm>
          <a:off x="4000500" y="22882860"/>
          <a:ext cx="274320" cy="2743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2A1451D9-82D7-44A1-B2ED-8FF47AE2DF0E}"/>
            </a:ext>
          </a:extLst>
        </xdr:cNvPr>
        <xdr:cNvSpPr/>
      </xdr:nvSpPr>
      <xdr:spPr bwMode="auto">
        <a:xfrm>
          <a:off x="5029200" y="24345900"/>
          <a:ext cx="10096500" cy="1257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28FBC9F9-854B-4CFB-A813-DD13F4F69D74}"/>
            </a:ext>
          </a:extLst>
        </xdr:cNvPr>
        <xdr:cNvSpPr/>
      </xdr:nvSpPr>
      <xdr:spPr bwMode="auto">
        <a:xfrm>
          <a:off x="1584960" y="25687020"/>
          <a:ext cx="56388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72CE12F1-AE02-4EFD-8FC1-EB6B7134652C}"/>
            </a:ext>
          </a:extLst>
        </xdr:cNvPr>
        <xdr:cNvSpPr/>
      </xdr:nvSpPr>
      <xdr:spPr bwMode="auto">
        <a:xfrm>
          <a:off x="1775460" y="26273760"/>
          <a:ext cx="678180" cy="464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7615BCFA-627E-4C3C-A96A-DE66D4D80E7E}"/>
            </a:ext>
          </a:extLst>
        </xdr:cNvPr>
        <xdr:cNvSpPr/>
      </xdr:nvSpPr>
      <xdr:spPr bwMode="auto">
        <a:xfrm>
          <a:off x="1699260" y="27035760"/>
          <a:ext cx="708660" cy="41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309C841-639E-44E7-A8A2-11B84029DC49}"/>
            </a:ext>
          </a:extLst>
        </xdr:cNvPr>
        <xdr:cNvSpPr/>
      </xdr:nvSpPr>
      <xdr:spPr bwMode="auto">
        <a:xfrm>
          <a:off x="1775460" y="27744420"/>
          <a:ext cx="792480" cy="44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65B47E8B-70D5-4FF2-AFB9-BF0A901EB260}"/>
            </a:ext>
          </a:extLst>
        </xdr:cNvPr>
        <xdr:cNvSpPr/>
      </xdr:nvSpPr>
      <xdr:spPr bwMode="auto">
        <a:xfrm>
          <a:off x="1668780" y="28445460"/>
          <a:ext cx="2613660" cy="480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5D57BA83-86D5-4811-846D-08D0CEDBDBB0}"/>
            </a:ext>
          </a:extLst>
        </xdr:cNvPr>
        <xdr:cNvSpPr/>
      </xdr:nvSpPr>
      <xdr:spPr bwMode="auto">
        <a:xfrm>
          <a:off x="3291840" y="19293840"/>
          <a:ext cx="4617720" cy="6248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EA7AAA69-06B7-4015-8F13-E855E8382519}"/>
            </a:ext>
          </a:extLst>
        </xdr:cNvPr>
        <xdr:cNvSpPr/>
      </xdr:nvSpPr>
      <xdr:spPr bwMode="auto">
        <a:xfrm>
          <a:off x="3848100" y="327660"/>
          <a:ext cx="3482340" cy="693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FD6213ED-5EE4-4B6F-B2D5-073BAE116612}"/>
            </a:ext>
          </a:extLst>
        </xdr:cNvPr>
        <xdr:cNvSpPr/>
      </xdr:nvSpPr>
      <xdr:spPr bwMode="auto">
        <a:xfrm>
          <a:off x="2019300" y="662940"/>
          <a:ext cx="19050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7876ABF3-15D9-42EC-97D4-6BC70233ED86}"/>
            </a:ext>
          </a:extLst>
        </xdr:cNvPr>
        <xdr:cNvSpPr/>
      </xdr:nvSpPr>
      <xdr:spPr bwMode="auto">
        <a:xfrm>
          <a:off x="2979420" y="510540"/>
          <a:ext cx="51054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26A6968D-8674-4CD7-834A-3FCECBF1CD83}"/>
            </a:ext>
          </a:extLst>
        </xdr:cNvPr>
        <xdr:cNvSpPr/>
      </xdr:nvSpPr>
      <xdr:spPr bwMode="auto">
        <a:xfrm>
          <a:off x="9578340" y="419100"/>
          <a:ext cx="3756660" cy="541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32603D78-B5BE-4A69-8986-01D051D81541}"/>
            </a:ext>
          </a:extLst>
        </xdr:cNvPr>
        <xdr:cNvSpPr/>
      </xdr:nvSpPr>
      <xdr:spPr bwMode="auto">
        <a:xfrm>
          <a:off x="8214360" y="792480"/>
          <a:ext cx="312420" cy="236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A45ECD4B-2C8C-4A1C-BE79-3F6008C6DCE8}"/>
            </a:ext>
          </a:extLst>
        </xdr:cNvPr>
        <xdr:cNvSpPr/>
      </xdr:nvSpPr>
      <xdr:spPr bwMode="auto">
        <a:xfrm>
          <a:off x="15788640" y="640080"/>
          <a:ext cx="2339340" cy="556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5D5DD14A-71D2-4382-AB3D-D7F09D04FD27}"/>
            </a:ext>
          </a:extLst>
        </xdr:cNvPr>
        <xdr:cNvSpPr/>
      </xdr:nvSpPr>
      <xdr:spPr bwMode="auto">
        <a:xfrm>
          <a:off x="1832610" y="15861030"/>
          <a:ext cx="2055495" cy="8553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9EE1AE97-8897-427C-9996-09542A5C8AF6}"/>
            </a:ext>
          </a:extLst>
        </xdr:cNvPr>
        <xdr:cNvSpPr/>
      </xdr:nvSpPr>
      <xdr:spPr bwMode="auto">
        <a:xfrm>
          <a:off x="1933575" y="17249775"/>
          <a:ext cx="3497580" cy="12077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1299210</xdr:colOff>
      <xdr:row>114</xdr:row>
      <xdr:rowOff>38100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A554B921-05FE-406C-9106-E1E29289FA6A}"/>
            </a:ext>
          </a:extLst>
        </xdr:cNvPr>
        <xdr:cNvSpPr/>
      </xdr:nvSpPr>
      <xdr:spPr bwMode="auto">
        <a:xfrm>
          <a:off x="3404235" y="20221575"/>
          <a:ext cx="1104900" cy="2228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1032510</xdr:colOff>
      <xdr:row>119</xdr:row>
      <xdr:rowOff>68580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1AC26188-AE82-4A8C-980A-B0F4819025F5}"/>
            </a:ext>
          </a:extLst>
        </xdr:cNvPr>
        <xdr:cNvSpPr/>
      </xdr:nvSpPr>
      <xdr:spPr bwMode="auto">
        <a:xfrm>
          <a:off x="4892040" y="20787360"/>
          <a:ext cx="1034415" cy="636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34290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1EC1BEB7-2990-4AB9-ABA5-36EF5108E727}"/>
            </a:ext>
          </a:extLst>
        </xdr:cNvPr>
        <xdr:cNvSpPr/>
      </xdr:nvSpPr>
      <xdr:spPr bwMode="auto">
        <a:xfrm>
          <a:off x="0" y="21549360"/>
          <a:ext cx="190500" cy="2228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60F34B17-5029-438E-B561-FD7D4E87EA33}"/>
            </a:ext>
          </a:extLst>
        </xdr:cNvPr>
        <xdr:cNvSpPr/>
      </xdr:nvSpPr>
      <xdr:spPr bwMode="auto">
        <a:xfrm>
          <a:off x="1769745" y="21957030"/>
          <a:ext cx="2461260" cy="792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407670</xdr:colOff>
      <xdr:row>130</xdr:row>
      <xdr:rowOff>30480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1304EA5E-5862-447E-9F8A-20FEA1C597C2}"/>
            </a:ext>
          </a:extLst>
        </xdr:cNvPr>
        <xdr:cNvSpPr/>
      </xdr:nvSpPr>
      <xdr:spPr bwMode="auto">
        <a:xfrm>
          <a:off x="3417570" y="23220045"/>
          <a:ext cx="190500" cy="2609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986790</xdr:colOff>
      <xdr:row>130</xdr:row>
      <xdr:rowOff>38100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2394373C-BCBA-4516-89C2-AD22A2B35548}"/>
            </a:ext>
          </a:extLst>
        </xdr:cNvPr>
        <xdr:cNvSpPr/>
      </xdr:nvSpPr>
      <xdr:spPr bwMode="auto">
        <a:xfrm>
          <a:off x="3920490" y="23206710"/>
          <a:ext cx="27241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417A132F-8D3B-450C-B707-716D3C1097AC}"/>
            </a:ext>
          </a:extLst>
        </xdr:cNvPr>
        <xdr:cNvSpPr/>
      </xdr:nvSpPr>
      <xdr:spPr bwMode="auto">
        <a:xfrm>
          <a:off x="4892040" y="24730710"/>
          <a:ext cx="9841230" cy="13087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758190</xdr:colOff>
      <xdr:row>146</xdr:row>
      <xdr:rowOff>144780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FA589B72-EC18-4857-A20A-2E1FE4E9D23B}"/>
            </a:ext>
          </a:extLst>
        </xdr:cNvPr>
        <xdr:cNvSpPr/>
      </xdr:nvSpPr>
      <xdr:spPr bwMode="auto">
        <a:xfrm>
          <a:off x="1546860" y="26127075"/>
          <a:ext cx="565785" cy="51625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1062990</xdr:colOff>
      <xdr:row>149</xdr:row>
      <xdr:rowOff>148590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BD827806-5BB9-4654-A589-A997375E038D}"/>
            </a:ext>
          </a:extLst>
        </xdr:cNvPr>
        <xdr:cNvSpPr/>
      </xdr:nvSpPr>
      <xdr:spPr bwMode="auto">
        <a:xfrm>
          <a:off x="1737360" y="26736675"/>
          <a:ext cx="680085" cy="4838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1021080</xdr:colOff>
      <xdr:row>153</xdr:row>
      <xdr:rowOff>118110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C576652C-9261-445B-AF3D-F788AEA646FB}"/>
            </a:ext>
          </a:extLst>
        </xdr:cNvPr>
        <xdr:cNvSpPr/>
      </xdr:nvSpPr>
      <xdr:spPr bwMode="auto">
        <a:xfrm>
          <a:off x="1661160" y="27531060"/>
          <a:ext cx="712470" cy="4248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1177290</xdr:colOff>
      <xdr:row>157</xdr:row>
      <xdr:rowOff>144780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FA000311-1872-411D-ACFE-291561705829}"/>
            </a:ext>
          </a:extLst>
        </xdr:cNvPr>
        <xdr:cNvSpPr/>
      </xdr:nvSpPr>
      <xdr:spPr bwMode="auto">
        <a:xfrm>
          <a:off x="1737360" y="28274010"/>
          <a:ext cx="794385" cy="464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144780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E212E145-161F-4660-B48A-57BAF8ACFEA1}"/>
            </a:ext>
          </a:extLst>
        </xdr:cNvPr>
        <xdr:cNvSpPr/>
      </xdr:nvSpPr>
      <xdr:spPr bwMode="auto">
        <a:xfrm>
          <a:off x="1628775" y="29005530"/>
          <a:ext cx="2569845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23DA2202-A003-40FE-86F4-7C228680CA8E}"/>
            </a:ext>
          </a:extLst>
        </xdr:cNvPr>
        <xdr:cNvSpPr/>
      </xdr:nvSpPr>
      <xdr:spPr bwMode="auto">
        <a:xfrm>
          <a:off x="3208020" y="19472910"/>
          <a:ext cx="4490085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110490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5228A9B6-8729-4770-A6F2-FC7BD8DCD754}"/>
            </a:ext>
          </a:extLst>
        </xdr:cNvPr>
        <xdr:cNvSpPr/>
      </xdr:nvSpPr>
      <xdr:spPr bwMode="auto">
        <a:xfrm>
          <a:off x="3760470" y="337185"/>
          <a:ext cx="340233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339090</xdr:colOff>
      <xdr:row>4</xdr:row>
      <xdr:rowOff>148590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97E4B464-B201-42FA-8906-7419BDEBB8DF}"/>
            </a:ext>
          </a:extLst>
        </xdr:cNvPr>
        <xdr:cNvSpPr/>
      </xdr:nvSpPr>
      <xdr:spPr bwMode="auto">
        <a:xfrm>
          <a:off x="1975485" y="685800"/>
          <a:ext cx="190500" cy="2228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9788C3E4-58B8-4BDB-A83D-6B60DA83F2E3}"/>
            </a:ext>
          </a:extLst>
        </xdr:cNvPr>
        <xdr:cNvSpPr/>
      </xdr:nvSpPr>
      <xdr:spPr bwMode="auto">
        <a:xfrm>
          <a:off x="2922270" y="527685"/>
          <a:ext cx="495300" cy="3543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A8BAC99E-F8BF-475E-9569-D0D1695518BC}"/>
            </a:ext>
          </a:extLst>
        </xdr:cNvPr>
        <xdr:cNvSpPr/>
      </xdr:nvSpPr>
      <xdr:spPr bwMode="auto">
        <a:xfrm>
          <a:off x="9340215" y="438150"/>
          <a:ext cx="3678555" cy="558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415290</xdr:colOff>
      <xdr:row>5</xdr:row>
      <xdr:rowOff>114300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2EA36F19-A5E1-407E-AF44-0410A444FF13}"/>
            </a:ext>
          </a:extLst>
        </xdr:cNvPr>
        <xdr:cNvSpPr/>
      </xdr:nvSpPr>
      <xdr:spPr bwMode="auto">
        <a:xfrm>
          <a:off x="8020050" y="826770"/>
          <a:ext cx="312420" cy="2400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110490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DA8DCB32-F4F5-4E06-8E07-9802EFCD34AE}"/>
            </a:ext>
          </a:extLst>
        </xdr:cNvPr>
        <xdr:cNvSpPr/>
      </xdr:nvSpPr>
      <xdr:spPr bwMode="auto">
        <a:xfrm>
          <a:off x="15400020" y="666750"/>
          <a:ext cx="228600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D4" t="str">
            <v>Tunnel</v>
          </cell>
          <cell r="E4" t="str">
            <v>Natural gas</v>
          </cell>
          <cell r="F4" t="str">
            <v>None</v>
          </cell>
          <cell r="H4" t="str">
            <v>Dry Limestone Scrubber (DLA)</v>
          </cell>
          <cell r="J4" t="str">
            <v>Yes</v>
          </cell>
          <cell r="M4" t="str">
            <v>Yearly</v>
          </cell>
        </row>
        <row r="5">
          <cell r="D5" t="str">
            <v>Tunnel- low profile or roller</v>
          </cell>
          <cell r="E5" t="str">
            <v>Sawdust</v>
          </cell>
          <cell r="F5" t="str">
            <v>Natural gas</v>
          </cell>
          <cell r="H5" t="str">
            <v>Dry Injection/Fabric Filter (DIFF)</v>
          </cell>
          <cell r="J5" t="str">
            <v>No</v>
          </cell>
          <cell r="M5" t="str">
            <v>Other</v>
          </cell>
        </row>
        <row r="6">
          <cell r="D6" t="str">
            <v>Tunnel-inactive</v>
          </cell>
          <cell r="E6" t="str">
            <v>Coal</v>
          </cell>
          <cell r="F6" t="str">
            <v>Sawdust</v>
          </cell>
          <cell r="H6" t="str">
            <v>Dry Lime Scrubber (DLS)</v>
          </cell>
        </row>
        <row r="7">
          <cell r="D7" t="str">
            <v>Tunnel- demolished</v>
          </cell>
          <cell r="E7" t="str">
            <v>Fuel Oil</v>
          </cell>
          <cell r="F7" t="str">
            <v>Coal</v>
          </cell>
          <cell r="H7" t="str">
            <v>Wet Scrubber</v>
          </cell>
        </row>
        <row r="8">
          <cell r="D8" t="str">
            <v>Periodic</v>
          </cell>
          <cell r="E8" t="str">
            <v>Landfill/ Biogas</v>
          </cell>
          <cell r="F8" t="str">
            <v>Fuel Oil</v>
          </cell>
          <cell r="H8" t="str">
            <v>Fabric Filter/ Baghouse only</v>
          </cell>
        </row>
        <row r="9">
          <cell r="D9" t="str">
            <v>Periodic-shuttle</v>
          </cell>
          <cell r="E9" t="str">
            <v>Pet-coke</v>
          </cell>
          <cell r="F9" t="str">
            <v>Propane</v>
          </cell>
          <cell r="H9" t="str">
            <v>Lime system (unsure if DIFF or DLS)</v>
          </cell>
        </row>
        <row r="10">
          <cell r="D10" t="str">
            <v>Periodic-beehive</v>
          </cell>
          <cell r="E10" t="str">
            <v>Other</v>
          </cell>
          <cell r="F10" t="str">
            <v>Landfilll/ Biogas</v>
          </cell>
          <cell r="H10" t="str">
            <v>Spray Dryer/ Electrostatic Precipitator</v>
          </cell>
        </row>
        <row r="11">
          <cell r="D11" t="str">
            <v>Periodic-inactive</v>
          </cell>
          <cell r="F11" t="str">
            <v>Wood waste- gasifier</v>
          </cell>
          <cell r="H11" t="str">
            <v>Other</v>
          </cell>
        </row>
        <row r="12">
          <cell r="D12" t="str">
            <v>Periodic-demolished</v>
          </cell>
          <cell r="F12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B3BF-8C69-4571-9DC9-21B96F372B64}">
  <dimension ref="A1:AE14"/>
  <sheetViews>
    <sheetView zoomScale="85" zoomScaleNormal="85" workbookViewId="0">
      <pane ySplit="1" topLeftCell="A2" activePane="bottomLeft" state="frozen"/>
      <selection pane="bottomLeft" activeCell="AB5" sqref="AB5"/>
    </sheetView>
  </sheetViews>
  <sheetFormatPr defaultRowHeight="14.4" x14ac:dyDescent="0.3"/>
  <cols>
    <col min="1" max="1" width="18.5546875" bestFit="1" customWidth="1"/>
    <col min="2" max="2" width="51.6640625" bestFit="1" customWidth="1"/>
    <col min="3" max="3" width="18.33203125" customWidth="1"/>
    <col min="4" max="7" width="8.88671875" customWidth="1"/>
    <col min="8" max="8" width="13" customWidth="1"/>
    <col min="9" max="13" width="8.88671875" customWidth="1"/>
    <col min="14" max="14" width="10.6640625" customWidth="1"/>
    <col min="15" max="20" width="8.88671875" customWidth="1"/>
    <col min="21" max="21" width="11.88671875" style="84" customWidth="1"/>
    <col min="22" max="22" width="8.88671875" customWidth="1"/>
    <col min="23" max="23" width="13.33203125" style="35" customWidth="1"/>
    <col min="24" max="24" width="11.6640625" style="35" customWidth="1"/>
    <col min="25" max="25" width="13.6640625" customWidth="1"/>
    <col min="26" max="26" width="12.6640625" customWidth="1"/>
    <col min="27" max="27" width="8.44140625" style="126" customWidth="1"/>
    <col min="29" max="29" width="22.109375" bestFit="1" customWidth="1"/>
  </cols>
  <sheetData>
    <row r="1" spans="1:31" ht="79.8" x14ac:dyDescent="0.3">
      <c r="A1" s="143" t="s">
        <v>113</v>
      </c>
      <c r="B1" s="144" t="s">
        <v>114</v>
      </c>
      <c r="C1" s="144" t="s">
        <v>115</v>
      </c>
      <c r="D1" s="144" t="s">
        <v>116</v>
      </c>
      <c r="E1" s="145" t="s">
        <v>117</v>
      </c>
      <c r="F1" s="145" t="s">
        <v>118</v>
      </c>
      <c r="G1" s="146" t="s">
        <v>119</v>
      </c>
      <c r="H1" s="146" t="s">
        <v>120</v>
      </c>
      <c r="I1" s="147" t="s">
        <v>121</v>
      </c>
      <c r="J1" s="148" t="s">
        <v>122</v>
      </c>
      <c r="K1" s="149" t="s">
        <v>123</v>
      </c>
      <c r="L1" s="149" t="s">
        <v>124</v>
      </c>
      <c r="M1" s="150" t="s">
        <v>125</v>
      </c>
      <c r="N1" s="150" t="s">
        <v>126</v>
      </c>
      <c r="O1" s="150" t="s">
        <v>127</v>
      </c>
      <c r="P1" s="150" t="s">
        <v>128</v>
      </c>
      <c r="Q1" s="150" t="s">
        <v>129</v>
      </c>
      <c r="R1" s="151" t="s">
        <v>130</v>
      </c>
      <c r="S1" s="150" t="s">
        <v>131</v>
      </c>
      <c r="T1" s="151" t="s">
        <v>132</v>
      </c>
      <c r="U1" s="152" t="s">
        <v>133</v>
      </c>
      <c r="V1" s="153" t="s">
        <v>134</v>
      </c>
      <c r="W1" s="154" t="s">
        <v>135</v>
      </c>
      <c r="X1" s="152" t="s">
        <v>136</v>
      </c>
      <c r="Y1" s="152" t="s">
        <v>137</v>
      </c>
      <c r="Z1" s="152" t="s">
        <v>139</v>
      </c>
      <c r="AA1" s="155" t="s">
        <v>79</v>
      </c>
      <c r="AB1" s="153" t="s">
        <v>138</v>
      </c>
      <c r="AC1" t="s">
        <v>161</v>
      </c>
    </row>
    <row r="2" spans="1:31" x14ac:dyDescent="0.3">
      <c r="A2" s="114" t="s">
        <v>171</v>
      </c>
      <c r="B2" s="114" t="s">
        <v>172</v>
      </c>
      <c r="C2" s="114" t="s">
        <v>173</v>
      </c>
      <c r="D2" s="114" t="s">
        <v>169</v>
      </c>
      <c r="E2" s="111" t="s">
        <v>174</v>
      </c>
      <c r="F2" s="111" t="s">
        <v>165</v>
      </c>
      <c r="G2" s="111">
        <v>1</v>
      </c>
      <c r="H2" s="140">
        <v>44915</v>
      </c>
      <c r="I2" s="111">
        <v>244.94545454545457</v>
      </c>
      <c r="J2" s="162" t="s">
        <v>166</v>
      </c>
      <c r="K2" s="141">
        <v>78118.2</v>
      </c>
      <c r="L2" s="141">
        <v>46581.8</v>
      </c>
      <c r="M2" s="141">
        <v>124.8896</v>
      </c>
      <c r="N2" s="142">
        <v>3.5364796950912001</v>
      </c>
      <c r="O2" s="142">
        <v>6.59</v>
      </c>
      <c r="P2" s="142">
        <v>363.2</v>
      </c>
      <c r="Q2" s="142">
        <v>6</v>
      </c>
      <c r="R2" s="142">
        <v>20.100000000000001</v>
      </c>
      <c r="S2" s="142">
        <v>28.8</v>
      </c>
      <c r="T2" s="142">
        <v>98.68</v>
      </c>
      <c r="U2" s="163">
        <v>3.0597037151211953E-3</v>
      </c>
      <c r="V2" s="114" t="s">
        <v>175</v>
      </c>
      <c r="W2" s="131">
        <v>3.0597037151211953E-6</v>
      </c>
      <c r="X2" s="164">
        <v>5.339288995182619E-10</v>
      </c>
      <c r="Y2" s="115">
        <v>2.1797869264774643E-12</v>
      </c>
      <c r="Z2" s="115"/>
      <c r="AA2" s="111">
        <v>3</v>
      </c>
      <c r="AB2" s="111" t="s">
        <v>180</v>
      </c>
      <c r="AC2" s="156">
        <f>Y2/W2</f>
        <v>7.1241764871051338E-7</v>
      </c>
    </row>
    <row r="3" spans="1:31" x14ac:dyDescent="0.3">
      <c r="A3" s="114" t="s">
        <v>171</v>
      </c>
      <c r="B3" s="114" t="s">
        <v>172</v>
      </c>
      <c r="C3" s="114" t="s">
        <v>173</v>
      </c>
      <c r="D3" s="114" t="s">
        <v>169</v>
      </c>
      <c r="E3" s="111" t="s">
        <v>174</v>
      </c>
      <c r="F3" s="111" t="s">
        <v>165</v>
      </c>
      <c r="G3" s="111">
        <v>2</v>
      </c>
      <c r="H3" s="140">
        <v>44915</v>
      </c>
      <c r="I3" s="111">
        <v>196.69387755102039</v>
      </c>
      <c r="J3" s="162" t="s">
        <v>166</v>
      </c>
      <c r="K3" s="141">
        <v>82407.600000000006</v>
      </c>
      <c r="L3" s="141">
        <v>48461.5</v>
      </c>
      <c r="M3" s="141">
        <v>118.4503</v>
      </c>
      <c r="N3" s="142">
        <v>3.3541390222040999</v>
      </c>
      <c r="O3" s="142">
        <v>6.85</v>
      </c>
      <c r="P3" s="142">
        <v>372.4</v>
      </c>
      <c r="Q3" s="142">
        <v>6.2</v>
      </c>
      <c r="R3" s="142">
        <v>19.8</v>
      </c>
      <c r="S3" s="142">
        <v>30.4</v>
      </c>
      <c r="T3" s="142">
        <v>99.95</v>
      </c>
      <c r="U3" s="163">
        <v>2.7078665137192561E-3</v>
      </c>
      <c r="V3" s="114" t="s">
        <v>175</v>
      </c>
      <c r="W3" s="131">
        <v>2.7078665137192562E-6</v>
      </c>
      <c r="X3" s="164">
        <v>4.9160002024223418E-10</v>
      </c>
      <c r="Y3" s="115">
        <v>2.4993153135369864E-12</v>
      </c>
      <c r="Z3" s="115"/>
      <c r="AA3" s="111"/>
      <c r="AB3" s="111" t="s">
        <v>180</v>
      </c>
      <c r="AC3" s="156">
        <f t="shared" ref="AC3:AC4" si="0">Y3/W3</f>
        <v>9.2298320499712353E-7</v>
      </c>
    </row>
    <row r="4" spans="1:31" x14ac:dyDescent="0.3">
      <c r="A4" s="114" t="s">
        <v>171</v>
      </c>
      <c r="B4" s="114" t="s">
        <v>172</v>
      </c>
      <c r="C4" s="114" t="s">
        <v>173</v>
      </c>
      <c r="D4" s="114" t="s">
        <v>169</v>
      </c>
      <c r="E4" s="111" t="s">
        <v>174</v>
      </c>
      <c r="F4" s="111" t="s">
        <v>165</v>
      </c>
      <c r="G4" s="111">
        <v>3</v>
      </c>
      <c r="H4" s="140">
        <v>44915</v>
      </c>
      <c r="I4" s="111">
        <v>182.32671260640453</v>
      </c>
      <c r="J4" s="162" t="s">
        <v>166</v>
      </c>
      <c r="K4" s="141">
        <v>82176.2</v>
      </c>
      <c r="L4" s="141">
        <v>48038.6</v>
      </c>
      <c r="M4" s="141">
        <v>118.5017</v>
      </c>
      <c r="N4" s="142">
        <v>3.3555945081398999</v>
      </c>
      <c r="O4" s="142">
        <v>7.17</v>
      </c>
      <c r="P4" s="142">
        <v>374.4</v>
      </c>
      <c r="Q4" s="142">
        <v>6.3</v>
      </c>
      <c r="R4" s="142">
        <v>19.7</v>
      </c>
      <c r="S4" s="142">
        <v>30.3</v>
      </c>
      <c r="T4" s="142">
        <v>100.88</v>
      </c>
      <c r="U4" s="163">
        <v>1.9996823935859152E-3</v>
      </c>
      <c r="V4" s="114" t="s">
        <v>175</v>
      </c>
      <c r="W4" s="131">
        <v>1.9996823935859152E-6</v>
      </c>
      <c r="X4" s="164">
        <v>3.5986462145717754E-10</v>
      </c>
      <c r="Y4" s="115">
        <v>1.9737350403176013E-12</v>
      </c>
      <c r="Z4" s="115"/>
      <c r="AA4" s="111"/>
      <c r="AB4" s="111" t="s">
        <v>180</v>
      </c>
      <c r="AC4" s="156">
        <f t="shared" si="0"/>
        <v>9.870242627771584E-7</v>
      </c>
    </row>
    <row r="5" spans="1:31" x14ac:dyDescent="0.3">
      <c r="A5" s="114" t="s">
        <v>164</v>
      </c>
      <c r="B5" s="114" t="s">
        <v>167</v>
      </c>
      <c r="C5" s="114" t="s">
        <v>168</v>
      </c>
      <c r="D5" s="114" t="s">
        <v>169</v>
      </c>
      <c r="E5" s="111" t="s">
        <v>174</v>
      </c>
      <c r="F5" s="111" t="s">
        <v>165</v>
      </c>
      <c r="G5" s="111">
        <v>1</v>
      </c>
      <c r="H5" s="140">
        <v>44923</v>
      </c>
      <c r="I5" s="111">
        <v>307</v>
      </c>
      <c r="J5" s="162" t="s">
        <v>166</v>
      </c>
      <c r="K5" s="141">
        <v>286912</v>
      </c>
      <c r="L5" s="141">
        <v>136749</v>
      </c>
      <c r="M5" s="141">
        <v>120.246</v>
      </c>
      <c r="N5" s="142">
        <v>3.4049875843619999</v>
      </c>
      <c r="O5" s="142">
        <v>8.8000000000000007</v>
      </c>
      <c r="P5" s="142">
        <v>527</v>
      </c>
      <c r="Q5" s="142">
        <v>2.5</v>
      </c>
      <c r="R5" s="142">
        <v>25</v>
      </c>
      <c r="S5" s="142">
        <v>42.280999999999999</v>
      </c>
      <c r="T5" s="142">
        <v>100</v>
      </c>
      <c r="U5" s="163">
        <v>3.2282161349234075E-12</v>
      </c>
      <c r="V5" s="114" t="s">
        <v>176</v>
      </c>
      <c r="W5" s="131">
        <v>7.3872944536321353E-6</v>
      </c>
      <c r="X5" s="164">
        <v>3.7839906435323009E-9</v>
      </c>
      <c r="Y5" s="115">
        <v>1.2325702421929319E-11</v>
      </c>
      <c r="Z5" s="115"/>
      <c r="AA5" s="111">
        <v>3</v>
      </c>
      <c r="AB5" s="111" t="s">
        <v>180</v>
      </c>
      <c r="AC5" s="156">
        <f>Y5/W5</f>
        <v>1.6685002201136169E-6</v>
      </c>
    </row>
    <row r="6" spans="1:31" x14ac:dyDescent="0.3">
      <c r="A6" s="114" t="s">
        <v>164</v>
      </c>
      <c r="B6" s="114" t="s">
        <v>167</v>
      </c>
      <c r="C6" s="114" t="s">
        <v>168</v>
      </c>
      <c r="D6" s="114" t="s">
        <v>169</v>
      </c>
      <c r="E6" s="111" t="s">
        <v>174</v>
      </c>
      <c r="F6" s="111" t="s">
        <v>165</v>
      </c>
      <c r="G6" s="111">
        <v>2</v>
      </c>
      <c r="H6" s="140">
        <v>44923</v>
      </c>
      <c r="I6" s="111">
        <v>307</v>
      </c>
      <c r="J6" s="162" t="s">
        <v>166</v>
      </c>
      <c r="K6" s="141">
        <v>280467</v>
      </c>
      <c r="L6" s="141">
        <v>134004</v>
      </c>
      <c r="M6" s="141">
        <v>120.566</v>
      </c>
      <c r="N6" s="142">
        <v>3.4140489754019998</v>
      </c>
      <c r="O6" s="142">
        <v>8.8000000000000007</v>
      </c>
      <c r="P6" s="142">
        <v>525.20000000000005</v>
      </c>
      <c r="Q6" s="142">
        <v>2.2999999999999998</v>
      </c>
      <c r="R6" s="142">
        <v>25.6</v>
      </c>
      <c r="S6" s="142">
        <v>41.331000000000003</v>
      </c>
      <c r="T6" s="142">
        <v>102.3</v>
      </c>
      <c r="U6" s="163">
        <v>4.1856141691687535E-12</v>
      </c>
      <c r="V6" s="114" t="s">
        <v>176</v>
      </c>
      <c r="W6" s="131">
        <v>9.5781580429025467E-6</v>
      </c>
      <c r="X6" s="164">
        <v>4.8077319446234184E-9</v>
      </c>
      <c r="Y6" s="115">
        <v>1.566036464046716E-11</v>
      </c>
      <c r="Z6" s="115"/>
      <c r="AA6" s="111"/>
      <c r="AB6" s="111" t="s">
        <v>181</v>
      </c>
      <c r="AC6" s="156">
        <f t="shared" ref="AC6:AC7" si="1">Y6/W6</f>
        <v>1.6350079598103471E-6</v>
      </c>
    </row>
    <row r="7" spans="1:31" x14ac:dyDescent="0.3">
      <c r="A7" s="114" t="s">
        <v>164</v>
      </c>
      <c r="B7" s="114" t="s">
        <v>167</v>
      </c>
      <c r="C7" s="114" t="s">
        <v>168</v>
      </c>
      <c r="D7" s="114" t="s">
        <v>169</v>
      </c>
      <c r="E7" s="111" t="s">
        <v>174</v>
      </c>
      <c r="F7" s="111" t="s">
        <v>165</v>
      </c>
      <c r="G7" s="111">
        <v>3</v>
      </c>
      <c r="H7" s="140">
        <v>44924</v>
      </c>
      <c r="I7" s="111">
        <v>385</v>
      </c>
      <c r="J7" s="162" t="s">
        <v>166</v>
      </c>
      <c r="K7" s="141">
        <v>279875</v>
      </c>
      <c r="L7" s="141">
        <v>134919</v>
      </c>
      <c r="M7" s="141">
        <v>120.679</v>
      </c>
      <c r="N7" s="142">
        <v>3.4172487791129997</v>
      </c>
      <c r="O7" s="142">
        <v>8.6999999999999993</v>
      </c>
      <c r="P7" s="142">
        <v>512.70000000000005</v>
      </c>
      <c r="Q7" s="142">
        <v>2.2000000000000002</v>
      </c>
      <c r="R7" s="142">
        <v>25.8</v>
      </c>
      <c r="S7" s="142">
        <v>41.244</v>
      </c>
      <c r="T7" s="142">
        <v>101.7</v>
      </c>
      <c r="U7" s="163">
        <v>1.3725041440515748E-12</v>
      </c>
      <c r="V7" s="114" t="s">
        <v>176</v>
      </c>
      <c r="W7" s="131">
        <v>3.140772435046354E-6</v>
      </c>
      <c r="X7" s="164">
        <v>1.5872672986815595E-9</v>
      </c>
      <c r="Y7" s="115">
        <v>4.1227722043676868E-12</v>
      </c>
      <c r="Z7" s="115"/>
      <c r="AA7" s="111"/>
      <c r="AB7" s="111" t="s">
        <v>180</v>
      </c>
      <c r="AC7" s="156">
        <f t="shared" si="1"/>
        <v>1.3126618657129292E-6</v>
      </c>
    </row>
    <row r="14" spans="1:31" x14ac:dyDescent="0.3">
      <c r="AD14" s="80"/>
      <c r="AE14" s="80"/>
    </row>
  </sheetData>
  <sheetProtection algorithmName="SHA-512" hashValue="qSVr3Fw6TD4LyCC7C6u8CKwq5BERPJ6K4jwGfeTa0YB1KYGoDTVqolArk6KREXrmLwxJvtx9veVF1vSr0lQEkA==" saltValue="Xunqbu8M6YfakLHe7U+shA==" spinCount="100000" sheet="1" objects="1" scenarios="1"/>
  <autoFilter ref="A1:AE34" xr:uid="{AD80B3BF-8C69-4571-9DC9-21B96F372B64}"/>
  <dataValidations count="1">
    <dataValidation type="list" allowBlank="1" showInputMessage="1" showErrorMessage="1" sqref="F2:F7" xr:uid="{0FE0C215-266F-4A2C-A1F2-B4DD898CCF9B}">
      <formula1>"2011 ICR, in lieu of 2011 ICR, 2022 ICR, in lieu of 2022 ICR, not in report"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8AFC-8F27-4A89-82F5-0664AA7436A9}">
  <sheetPr>
    <tabColor theme="3" tint="0.59999389629810485"/>
    <pageSetUpPr fitToPage="1"/>
  </sheetPr>
  <dimension ref="A1:AE170"/>
  <sheetViews>
    <sheetView topLeftCell="A148" zoomScale="90" zoomScaleNormal="90" workbookViewId="0">
      <selection activeCell="F125" sqref="F125"/>
    </sheetView>
  </sheetViews>
  <sheetFormatPr defaultColWidth="9.109375" defaultRowHeight="14.4" x14ac:dyDescent="0.3"/>
  <cols>
    <col min="1" max="1" width="20.33203125" style="14" customWidth="1"/>
    <col min="2" max="2" width="27.6640625" style="14" customWidth="1"/>
    <col min="3" max="3" width="25.33203125" style="14" customWidth="1"/>
    <col min="4" max="4" width="20.33203125" style="14" customWidth="1"/>
    <col min="5" max="5" width="19" style="14" customWidth="1"/>
    <col min="6" max="6" width="22.6640625" style="14" customWidth="1"/>
    <col min="7" max="8" width="9.109375" style="14"/>
    <col min="9" max="9" width="11" style="14" bestFit="1" customWidth="1"/>
    <col min="10" max="16384" width="9.109375" style="14"/>
  </cols>
  <sheetData>
    <row r="1" spans="1:31" s="2" customFormat="1" ht="13.2" x14ac:dyDescent="0.25">
      <c r="A1" s="1"/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9"/>
    </row>
    <row r="2" spans="1:31" s="2" customFormat="1" ht="13.2" x14ac:dyDescent="0.25">
      <c r="A2" s="3" t="s">
        <v>2</v>
      </c>
      <c r="B2" s="4" t="s">
        <v>171</v>
      </c>
      <c r="C2" s="4"/>
      <c r="D2" s="4"/>
      <c r="E2" s="4"/>
      <c r="F2" s="4"/>
      <c r="G2" s="4"/>
      <c r="H2" s="4"/>
      <c r="I2" s="39"/>
      <c r="J2" s="39"/>
      <c r="K2" s="4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</row>
    <row r="3" spans="1:31" s="5" customFormat="1" ht="13.2" x14ac:dyDescent="0.25">
      <c r="A3" s="54">
        <v>1</v>
      </c>
      <c r="B3" s="132">
        <v>2.1797869264774643E-12</v>
      </c>
      <c r="C3" s="132"/>
      <c r="D3" s="42"/>
      <c r="E3" s="42"/>
      <c r="F3" s="42"/>
      <c r="G3" s="42"/>
      <c r="H3" s="42"/>
      <c r="I3" s="42"/>
      <c r="J3" s="4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31" s="5" customFormat="1" ht="13.2" x14ac:dyDescent="0.25">
      <c r="A4" s="54">
        <v>2</v>
      </c>
      <c r="B4" s="132">
        <v>2.4993153135369864E-12</v>
      </c>
      <c r="C4" s="132"/>
      <c r="D4" s="42"/>
      <c r="E4" s="42"/>
      <c r="F4" s="42"/>
      <c r="G4" s="42"/>
      <c r="H4" s="42"/>
      <c r="I4" s="42"/>
      <c r="J4" s="42"/>
      <c r="K4" s="42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31" s="5" customFormat="1" ht="13.2" x14ac:dyDescent="0.25">
      <c r="A5" s="54">
        <v>3</v>
      </c>
      <c r="B5" s="132">
        <v>1.9737350403176013E-12</v>
      </c>
      <c r="C5" s="132"/>
      <c r="D5" s="42"/>
      <c r="E5" s="42"/>
      <c r="F5" s="42"/>
      <c r="G5" s="42"/>
      <c r="H5" s="42"/>
      <c r="I5" s="42"/>
      <c r="J5" s="42"/>
      <c r="K5" s="42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31" s="5" customFormat="1" ht="13.2" x14ac:dyDescent="0.25">
      <c r="A6" s="54">
        <v>4</v>
      </c>
      <c r="B6" s="41"/>
      <c r="C6" s="41"/>
      <c r="D6" s="42"/>
      <c r="E6" s="42"/>
      <c r="F6" s="42"/>
      <c r="G6" s="42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31" s="5" customFormat="1" ht="13.2" x14ac:dyDescent="0.25">
      <c r="A7" s="54">
        <v>5</v>
      </c>
      <c r="B7" s="41"/>
      <c r="C7" s="41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</row>
    <row r="8" spans="1:31" s="5" customFormat="1" ht="13.2" x14ac:dyDescent="0.25">
      <c r="A8" s="54">
        <v>6</v>
      </c>
      <c r="B8" s="50"/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</row>
    <row r="9" spans="1:31" s="5" customFormat="1" ht="13.2" x14ac:dyDescent="0.25">
      <c r="A9" s="54">
        <v>7</v>
      </c>
      <c r="B9" s="50"/>
      <c r="C9" s="50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spans="1:31" s="5" customFormat="1" ht="13.2" x14ac:dyDescent="0.25">
      <c r="A10" s="54">
        <v>8</v>
      </c>
      <c r="B10" s="50"/>
      <c r="C10" s="50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</row>
    <row r="11" spans="1:31" s="5" customFormat="1" ht="13.2" x14ac:dyDescent="0.25">
      <c r="A11" s="54">
        <v>9</v>
      </c>
      <c r="B11" s="55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</row>
    <row r="12" spans="1:31" s="5" customFormat="1" ht="13.2" x14ac:dyDescent="0.25">
      <c r="A12" s="54">
        <v>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1" s="5" customFormat="1" ht="13.2" x14ac:dyDescent="0.25">
      <c r="A13" s="54">
        <v>11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1" s="5" customFormat="1" ht="13.2" x14ac:dyDescent="0.25">
      <c r="A14" s="54">
        <v>12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s="5" customFormat="1" ht="13.2" x14ac:dyDescent="0.25">
      <c r="A15" s="54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s="5" customFormat="1" ht="13.2" x14ac:dyDescent="0.25">
      <c r="A16" s="54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1:31" s="5" customFormat="1" ht="13.2" x14ac:dyDescent="0.25">
      <c r="A17" s="54">
        <v>15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1:31" s="5" customFormat="1" ht="13.2" x14ac:dyDescent="0.25">
      <c r="A18" s="54">
        <v>16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1:31" s="5" customFormat="1" ht="13.2" x14ac:dyDescent="0.25">
      <c r="A19" s="54">
        <v>17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1:31" s="5" customFormat="1" ht="13.2" x14ac:dyDescent="0.25">
      <c r="A20" s="54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1:31" s="5" customFormat="1" ht="13.2" x14ac:dyDescent="0.25">
      <c r="A21" s="54">
        <v>19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1:31" s="5" customFormat="1" ht="13.2" x14ac:dyDescent="0.25">
      <c r="A22" s="54">
        <v>20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1:31" s="5" customFormat="1" ht="13.2" x14ac:dyDescent="0.25">
      <c r="A23" s="54">
        <v>21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1" s="5" customFormat="1" ht="13.2" x14ac:dyDescent="0.25">
      <c r="A24" s="54">
        <v>22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</row>
    <row r="25" spans="1:31" s="5" customFormat="1" ht="13.2" x14ac:dyDescent="0.25">
      <c r="A25" s="54">
        <v>23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</row>
    <row r="26" spans="1:31" s="5" customFormat="1" ht="13.2" x14ac:dyDescent="0.25">
      <c r="A26" s="54">
        <v>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</row>
    <row r="27" spans="1:31" s="5" customFormat="1" ht="13.2" x14ac:dyDescent="0.25">
      <c r="A27" s="54">
        <v>25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s="5" customFormat="1" ht="13.2" x14ac:dyDescent="0.25">
      <c r="A28" s="54">
        <v>26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s="5" customFormat="1" ht="13.2" x14ac:dyDescent="0.25">
      <c r="A29" s="54">
        <v>27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s="5" customFormat="1" ht="13.2" x14ac:dyDescent="0.25">
      <c r="A30" s="54">
        <v>28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s="5" customFormat="1" ht="13.2" x14ac:dyDescent="0.25">
      <c r="A31" s="54">
        <v>29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s="5" customFormat="1" ht="13.2" x14ac:dyDescent="0.25">
      <c r="A32" s="54">
        <v>30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s="5" customFormat="1" ht="13.2" x14ac:dyDescent="0.25">
      <c r="A33" s="54">
        <v>31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s="5" customFormat="1" ht="13.2" x14ac:dyDescent="0.25">
      <c r="A34" s="54">
        <v>32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s="5" customFormat="1" ht="13.2" x14ac:dyDescent="0.25">
      <c r="A35" s="54">
        <v>33</v>
      </c>
      <c r="B35" s="44"/>
      <c r="C35" s="44"/>
      <c r="D35" s="44"/>
      <c r="E35" s="44"/>
      <c r="F35" s="44"/>
      <c r="G35" s="44"/>
      <c r="H35" s="44"/>
      <c r="I35" s="44"/>
      <c r="J35" s="44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s="5" customFormat="1" ht="13.2" x14ac:dyDescent="0.25">
      <c r="A36" s="54">
        <v>34</v>
      </c>
      <c r="B36" s="44"/>
      <c r="C36" s="44"/>
      <c r="D36" s="44"/>
      <c r="E36" s="44"/>
      <c r="F36" s="44"/>
      <c r="G36" s="44"/>
      <c r="H36" s="44"/>
      <c r="I36" s="44"/>
      <c r="J36" s="44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s="5" customFormat="1" ht="13.2" x14ac:dyDescent="0.25">
      <c r="A37" s="54">
        <v>35</v>
      </c>
      <c r="B37" s="44"/>
      <c r="C37" s="44"/>
      <c r="D37" s="44"/>
      <c r="E37" s="44"/>
      <c r="F37" s="44"/>
      <c r="G37" s="44"/>
      <c r="H37" s="44"/>
      <c r="I37" s="44"/>
      <c r="J37" s="4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s="8" customFormat="1" x14ac:dyDescent="0.3">
      <c r="A38" s="173" t="s">
        <v>44</v>
      </c>
      <c r="B38" s="174"/>
      <c r="C38" s="174"/>
      <c r="D38" s="174"/>
      <c r="E38" s="6"/>
      <c r="F38" s="6"/>
      <c r="G38" s="6"/>
      <c r="H38" s="6"/>
      <c r="I38" s="6"/>
      <c r="J38" s="6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s="8" customFormat="1" ht="13.2" x14ac:dyDescent="0.25">
      <c r="A39" s="9"/>
      <c r="B39" s="6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s="8" customFormat="1" x14ac:dyDescent="0.3">
      <c r="A40" s="10" t="s">
        <v>4</v>
      </c>
      <c r="B40" s="67" t="s">
        <v>0</v>
      </c>
      <c r="C40" s="67" t="s">
        <v>45</v>
      </c>
      <c r="D40" s="6"/>
      <c r="E40" s="6"/>
      <c r="F40" s="6"/>
      <c r="G40" t="s">
        <v>12</v>
      </c>
      <c r="H40" s="6"/>
      <c r="I40" s="6"/>
      <c r="J40" s="6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s="8" customFormat="1" x14ac:dyDescent="0.25">
      <c r="A41" s="10" t="s">
        <v>5</v>
      </c>
      <c r="B41" s="68">
        <f>COUNT(B3:AE37)</f>
        <v>3</v>
      </c>
      <c r="C41" s="68">
        <f>COUNT(B51:AE85)</f>
        <v>3</v>
      </c>
      <c r="D41" s="6"/>
      <c r="E41" s="6"/>
      <c r="F41" s="6"/>
      <c r="G41" s="94" t="s">
        <v>14</v>
      </c>
      <c r="H41" s="6"/>
      <c r="I41" s="6"/>
      <c r="J41" s="6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s="8" customFormat="1" x14ac:dyDescent="0.3">
      <c r="A42" s="10" t="s">
        <v>6</v>
      </c>
      <c r="B42" s="73" t="e">
        <f>KURT(B3:AE37)</f>
        <v>#DIV/0!</v>
      </c>
      <c r="C42" s="73" t="e">
        <f>KURT(B51:AE85)</f>
        <v>#DIV/0!</v>
      </c>
      <c r="D42" s="6"/>
      <c r="E42" s="6"/>
      <c r="F42" s="6"/>
      <c r="G42" t="s">
        <v>16</v>
      </c>
      <c r="H42" s="6"/>
      <c r="I42" s="6"/>
      <c r="J42" s="6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s="8" customFormat="1" ht="13.2" x14ac:dyDescent="0.25">
      <c r="A43" s="10" t="s">
        <v>8</v>
      </c>
      <c r="B43" s="68" t="e">
        <f>SQRT(24*B41*(B41^2-1)/((B41-2)*(B41+3)*(B41-3)*(B41+5)))</f>
        <v>#DIV/0!</v>
      </c>
      <c r="C43" s="68" t="e">
        <f>SQRT(24*C41*(C41^2-1)/((C41-2)*(C41+3)*(C41-3)*(C41+5)))</f>
        <v>#DIV/0!</v>
      </c>
      <c r="D43" s="6"/>
      <c r="E43" s="6" t="s">
        <v>46</v>
      </c>
      <c r="F43" s="45">
        <f>AVERAGE(B3:AE37)</f>
        <v>2.2176124267773507E-12</v>
      </c>
      <c r="G43" s="6"/>
      <c r="H43" s="6"/>
      <c r="I43" s="6"/>
      <c r="J43" s="6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s="8" customFormat="1" ht="13.2" x14ac:dyDescent="0.25">
      <c r="A44" s="10" t="s">
        <v>10</v>
      </c>
      <c r="B44" s="68" t="e">
        <f>IF(ABS(B42/B43)&gt;NORMSINV(1-0.05/2),"non normal","normal")</f>
        <v>#DIV/0!</v>
      </c>
      <c r="C44" s="68" t="e">
        <f>IF(ABS(C42/C43)&gt;NORMSINV(1-0.05/2),"non normal","normal")</f>
        <v>#DIV/0!</v>
      </c>
      <c r="D44" s="6"/>
      <c r="E44" s="6" t="s">
        <v>47</v>
      </c>
      <c r="F44" s="45">
        <f>VAR(B3:AE37)</f>
        <v>7.0131732254043409E-26</v>
      </c>
      <c r="G44" s="6"/>
      <c r="H44" s="6"/>
      <c r="I44" s="6"/>
      <c r="J44" s="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s="8" customFormat="1" ht="13.2" x14ac:dyDescent="0.25">
      <c r="A45" s="10" t="s">
        <v>11</v>
      </c>
      <c r="B45" s="69">
        <f>SKEW(B3:AE37)</f>
        <v>0.62963400506696243</v>
      </c>
      <c r="C45" s="69">
        <f>SKEW(B51:AE85)</f>
        <v>0.46912917683801408</v>
      </c>
      <c r="D45" s="6"/>
      <c r="E45" s="6"/>
      <c r="F45" s="6"/>
      <c r="G45" s="6"/>
      <c r="H45" s="6"/>
      <c r="I45" s="6"/>
      <c r="J45" s="6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s="8" customFormat="1" ht="13.2" x14ac:dyDescent="0.25">
      <c r="A46" s="10" t="s">
        <v>13</v>
      </c>
      <c r="B46" s="68">
        <f>SQRT((6*B41*(B41-1))/((B41-2)*(B41+1)*(B41+3)))</f>
        <v>1.2247448713915889</v>
      </c>
      <c r="C46" s="68">
        <f>SQRT((6*C41*(C41-1))/((C41-2)*(C41+1)*(C41+3)))</f>
        <v>1.2247448713915889</v>
      </c>
      <c r="D46" s="65" t="s">
        <v>18</v>
      </c>
      <c r="E46" s="65" t="s">
        <v>19</v>
      </c>
      <c r="F46" s="65" t="s">
        <v>20</v>
      </c>
      <c r="G46" s="6"/>
      <c r="H46" s="6"/>
      <c r="I46" s="6"/>
      <c r="J46" s="6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s="8" customFormat="1" ht="13.2" x14ac:dyDescent="0.25">
      <c r="A47" s="10" t="s">
        <v>15</v>
      </c>
      <c r="B47" s="68" t="str">
        <f>IF(ABS(B45/B46)&gt;NORMSINV(1-0.05/2),"non normal","normal")</f>
        <v>normal</v>
      </c>
      <c r="C47" s="68" t="str">
        <f>IF(ABS(C45/C46)&gt;NORMSINV(1-0.05/2),"non normal","normal")</f>
        <v>normal</v>
      </c>
      <c r="D47" s="66" t="e">
        <f>IF(AND(B44="normal", B47="normal"),"normal", "non normal")</f>
        <v>#DIV/0!</v>
      </c>
      <c r="E47" s="66" t="e">
        <f>IF(AND(C44="normal", C47="normal"),"normal", "non normal")</f>
        <v>#DIV/0!</v>
      </c>
      <c r="F47" s="97" t="e">
        <f>IF(AND(D47="Normal",E47="Normal"),IF(B48&lt;C48,"Normal","Lognormal"),IF(D47="normal","Normal",IF(E47="normal","Lognormal","Skewed")))</f>
        <v>#DIV/0!</v>
      </c>
      <c r="G47" s="6"/>
      <c r="H47" s="6"/>
      <c r="I47" s="6"/>
      <c r="J47" s="6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s="8" customFormat="1" x14ac:dyDescent="0.3">
      <c r="A48" s="10" t="s">
        <v>17</v>
      </c>
      <c r="B48" s="68">
        <f>ABS(B45/B46)</f>
        <v>0.51409401237300545</v>
      </c>
      <c r="C48" s="68">
        <f>ABS(C45/C46)</f>
        <v>0.38304236890167709</v>
      </c>
      <c r="D48" s="11"/>
      <c r="E48" s="11"/>
      <c r="F48" s="6"/>
      <c r="G48" s="6"/>
      <c r="H48" s="6"/>
      <c r="I48" s="6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 x14ac:dyDescent="0.3">
      <c r="A49" s="13"/>
      <c r="B49" s="51" t="s">
        <v>48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3"/>
    </row>
    <row r="50" spans="1:31" x14ac:dyDescent="0.3">
      <c r="A50" s="15" t="s">
        <v>2</v>
      </c>
      <c r="B50" s="56" t="str">
        <f>IF(B2&gt;0,B2,"")</f>
        <v>USS-GraniteCity-IL</v>
      </c>
      <c r="C50" s="56" t="str">
        <f t="shared" ref="C50:AE50" si="0">IF(C2&gt;0,C2,"")</f>
        <v/>
      </c>
      <c r="D50" s="56" t="str">
        <f t="shared" si="0"/>
        <v/>
      </c>
      <c r="E50" s="56" t="str">
        <f t="shared" si="0"/>
        <v/>
      </c>
      <c r="F50" s="56" t="str">
        <f t="shared" si="0"/>
        <v/>
      </c>
      <c r="G50" s="56" t="str">
        <f t="shared" si="0"/>
        <v/>
      </c>
      <c r="H50" s="56" t="str">
        <f t="shared" si="0"/>
        <v/>
      </c>
      <c r="I50" s="56" t="str">
        <f t="shared" si="0"/>
        <v/>
      </c>
      <c r="J50" s="56" t="str">
        <f t="shared" si="0"/>
        <v/>
      </c>
      <c r="K50" s="56" t="str">
        <f t="shared" si="0"/>
        <v/>
      </c>
      <c r="L50" s="56" t="str">
        <f t="shared" si="0"/>
        <v/>
      </c>
      <c r="M50" s="56" t="str">
        <f t="shared" si="0"/>
        <v/>
      </c>
      <c r="N50" s="56" t="str">
        <f t="shared" si="0"/>
        <v/>
      </c>
      <c r="O50" s="56" t="str">
        <f t="shared" si="0"/>
        <v/>
      </c>
      <c r="P50" s="56" t="str">
        <f t="shared" si="0"/>
        <v/>
      </c>
      <c r="Q50" s="56" t="str">
        <f t="shared" si="0"/>
        <v/>
      </c>
      <c r="R50" s="56" t="str">
        <f t="shared" si="0"/>
        <v/>
      </c>
      <c r="S50" s="56" t="str">
        <f t="shared" si="0"/>
        <v/>
      </c>
      <c r="T50" s="56" t="str">
        <f t="shared" si="0"/>
        <v/>
      </c>
      <c r="U50" s="56" t="str">
        <f t="shared" si="0"/>
        <v/>
      </c>
      <c r="V50" s="56" t="str">
        <f t="shared" si="0"/>
        <v/>
      </c>
      <c r="W50" s="56" t="str">
        <f t="shared" si="0"/>
        <v/>
      </c>
      <c r="X50" s="56" t="str">
        <f t="shared" si="0"/>
        <v/>
      </c>
      <c r="Y50" s="56" t="str">
        <f t="shared" si="0"/>
        <v/>
      </c>
      <c r="Z50" s="56" t="str">
        <f t="shared" si="0"/>
        <v/>
      </c>
      <c r="AA50" s="56" t="str">
        <f t="shared" si="0"/>
        <v/>
      </c>
      <c r="AB50" s="56" t="str">
        <f t="shared" si="0"/>
        <v/>
      </c>
      <c r="AC50" s="56" t="str">
        <f t="shared" si="0"/>
        <v/>
      </c>
      <c r="AD50" s="56" t="str">
        <f t="shared" si="0"/>
        <v/>
      </c>
      <c r="AE50" s="56" t="str">
        <f t="shared" si="0"/>
        <v/>
      </c>
    </row>
    <row r="51" spans="1:31" x14ac:dyDescent="0.3">
      <c r="A51" s="57">
        <v>1</v>
      </c>
      <c r="B51" s="58">
        <f>IF(B3&gt;0,LN(B3),"")</f>
        <v>-26.851793984052382</v>
      </c>
      <c r="C51" s="58" t="str">
        <f t="shared" ref="C51:AE63" si="1">IF(C3&gt;0,LN(C3),"")</f>
        <v/>
      </c>
      <c r="D51" s="58" t="str">
        <f t="shared" si="1"/>
        <v/>
      </c>
      <c r="E51" s="58" t="str">
        <f t="shared" si="1"/>
        <v/>
      </c>
      <c r="F51" s="58" t="str">
        <f t="shared" si="1"/>
        <v/>
      </c>
      <c r="G51" s="58" t="str">
        <f t="shared" si="1"/>
        <v/>
      </c>
      <c r="H51" s="58" t="str">
        <f t="shared" si="1"/>
        <v/>
      </c>
      <c r="I51" s="58" t="str">
        <f t="shared" si="1"/>
        <v/>
      </c>
      <c r="J51" s="58" t="str">
        <f t="shared" si="1"/>
        <v/>
      </c>
      <c r="K51" s="58" t="str">
        <f t="shared" si="1"/>
        <v/>
      </c>
      <c r="L51" s="58" t="str">
        <f t="shared" si="1"/>
        <v/>
      </c>
      <c r="M51" s="58" t="str">
        <f t="shared" si="1"/>
        <v/>
      </c>
      <c r="N51" s="58" t="str">
        <f t="shared" si="1"/>
        <v/>
      </c>
      <c r="O51" s="58" t="str">
        <f t="shared" si="1"/>
        <v/>
      </c>
      <c r="P51" s="58" t="str">
        <f t="shared" si="1"/>
        <v/>
      </c>
      <c r="Q51" s="58" t="str">
        <f t="shared" si="1"/>
        <v/>
      </c>
      <c r="R51" s="58" t="str">
        <f t="shared" si="1"/>
        <v/>
      </c>
      <c r="S51" s="58" t="str">
        <f t="shared" si="1"/>
        <v/>
      </c>
      <c r="T51" s="58" t="str">
        <f t="shared" si="1"/>
        <v/>
      </c>
      <c r="U51" s="58" t="str">
        <f t="shared" si="1"/>
        <v/>
      </c>
      <c r="V51" s="58" t="str">
        <f t="shared" si="1"/>
        <v/>
      </c>
      <c r="W51" s="58" t="str">
        <f t="shared" si="1"/>
        <v/>
      </c>
      <c r="X51" s="58" t="str">
        <f t="shared" si="1"/>
        <v/>
      </c>
      <c r="Y51" s="58" t="str">
        <f t="shared" si="1"/>
        <v/>
      </c>
      <c r="Z51" s="58" t="str">
        <f t="shared" si="1"/>
        <v/>
      </c>
      <c r="AA51" s="58" t="str">
        <f t="shared" si="1"/>
        <v/>
      </c>
      <c r="AB51" s="58" t="str">
        <f t="shared" si="1"/>
        <v/>
      </c>
      <c r="AC51" s="58" t="str">
        <f t="shared" si="1"/>
        <v/>
      </c>
      <c r="AD51" s="58" t="str">
        <f t="shared" si="1"/>
        <v/>
      </c>
      <c r="AE51" s="58" t="str">
        <f t="shared" si="1"/>
        <v/>
      </c>
    </row>
    <row r="52" spans="1:31" x14ac:dyDescent="0.3">
      <c r="A52" s="57">
        <v>2</v>
      </c>
      <c r="B52" s="58">
        <f t="shared" ref="B52:Q67" si="2">IF(B4&gt;0,LN(B4),"")</f>
        <v>-26.715004296150092</v>
      </c>
      <c r="C52" s="58" t="str">
        <f t="shared" si="2"/>
        <v/>
      </c>
      <c r="D52" s="58" t="str">
        <f t="shared" si="2"/>
        <v/>
      </c>
      <c r="E52" s="58" t="str">
        <f t="shared" si="2"/>
        <v/>
      </c>
      <c r="F52" s="58" t="str">
        <f t="shared" si="2"/>
        <v/>
      </c>
      <c r="G52" s="58" t="str">
        <f t="shared" si="2"/>
        <v/>
      </c>
      <c r="H52" s="58" t="str">
        <f t="shared" si="2"/>
        <v/>
      </c>
      <c r="I52" s="58" t="str">
        <f t="shared" si="2"/>
        <v/>
      </c>
      <c r="J52" s="58" t="str">
        <f t="shared" si="2"/>
        <v/>
      </c>
      <c r="K52" s="58" t="str">
        <f t="shared" si="2"/>
        <v/>
      </c>
      <c r="L52" s="58" t="str">
        <f t="shared" si="2"/>
        <v/>
      </c>
      <c r="M52" s="58" t="str">
        <f t="shared" si="1"/>
        <v/>
      </c>
      <c r="N52" s="58" t="str">
        <f t="shared" si="1"/>
        <v/>
      </c>
      <c r="O52" s="58" t="str">
        <f t="shared" si="1"/>
        <v/>
      </c>
      <c r="P52" s="58" t="str">
        <f t="shared" si="1"/>
        <v/>
      </c>
      <c r="Q52" s="58" t="str">
        <f t="shared" si="1"/>
        <v/>
      </c>
      <c r="R52" s="58" t="str">
        <f t="shared" si="1"/>
        <v/>
      </c>
      <c r="S52" s="58" t="str">
        <f t="shared" si="1"/>
        <v/>
      </c>
      <c r="T52" s="58" t="str">
        <f t="shared" si="1"/>
        <v/>
      </c>
      <c r="U52" s="58" t="str">
        <f t="shared" si="1"/>
        <v/>
      </c>
      <c r="V52" s="58" t="str">
        <f t="shared" si="1"/>
        <v/>
      </c>
      <c r="W52" s="58" t="str">
        <f t="shared" si="1"/>
        <v/>
      </c>
      <c r="X52" s="58" t="str">
        <f t="shared" si="1"/>
        <v/>
      </c>
      <c r="Y52" s="58" t="str">
        <f t="shared" si="1"/>
        <v/>
      </c>
      <c r="Z52" s="58" t="str">
        <f t="shared" si="1"/>
        <v/>
      </c>
      <c r="AA52" s="58" t="str">
        <f t="shared" si="1"/>
        <v/>
      </c>
      <c r="AB52" s="58" t="str">
        <f t="shared" si="1"/>
        <v/>
      </c>
      <c r="AC52" s="58" t="str">
        <f t="shared" si="1"/>
        <v/>
      </c>
      <c r="AD52" s="58" t="str">
        <f t="shared" si="1"/>
        <v/>
      </c>
      <c r="AE52" s="58" t="str">
        <f t="shared" si="1"/>
        <v/>
      </c>
    </row>
    <row r="53" spans="1:31" x14ac:dyDescent="0.3">
      <c r="A53" s="57">
        <v>3</v>
      </c>
      <c r="B53" s="58">
        <f t="shared" si="2"/>
        <v>-26.951093408689328</v>
      </c>
      <c r="C53" s="58" t="str">
        <f t="shared" si="2"/>
        <v/>
      </c>
      <c r="D53" s="58" t="str">
        <f t="shared" si="2"/>
        <v/>
      </c>
      <c r="E53" s="58" t="str">
        <f t="shared" si="2"/>
        <v/>
      </c>
      <c r="F53" s="58" t="str">
        <f t="shared" si="2"/>
        <v/>
      </c>
      <c r="G53" s="58" t="str">
        <f t="shared" si="2"/>
        <v/>
      </c>
      <c r="H53" s="58" t="str">
        <f t="shared" si="2"/>
        <v/>
      </c>
      <c r="I53" s="58" t="str">
        <f t="shared" si="2"/>
        <v/>
      </c>
      <c r="J53" s="58" t="str">
        <f t="shared" si="2"/>
        <v/>
      </c>
      <c r="K53" s="58" t="str">
        <f t="shared" si="2"/>
        <v/>
      </c>
      <c r="L53" s="58" t="str">
        <f t="shared" si="2"/>
        <v/>
      </c>
      <c r="M53" s="58" t="str">
        <f t="shared" si="1"/>
        <v/>
      </c>
      <c r="N53" s="58" t="str">
        <f t="shared" si="1"/>
        <v/>
      </c>
      <c r="O53" s="58" t="str">
        <f t="shared" si="1"/>
        <v/>
      </c>
      <c r="P53" s="58" t="str">
        <f t="shared" si="1"/>
        <v/>
      </c>
      <c r="Q53" s="58" t="str">
        <f t="shared" si="1"/>
        <v/>
      </c>
      <c r="R53" s="58" t="str">
        <f t="shared" si="1"/>
        <v/>
      </c>
      <c r="S53" s="58" t="str">
        <f t="shared" si="1"/>
        <v/>
      </c>
      <c r="T53" s="58" t="str">
        <f t="shared" si="1"/>
        <v/>
      </c>
      <c r="U53" s="58" t="str">
        <f t="shared" si="1"/>
        <v/>
      </c>
      <c r="V53" s="58" t="str">
        <f t="shared" si="1"/>
        <v/>
      </c>
      <c r="W53" s="58" t="str">
        <f t="shared" si="1"/>
        <v/>
      </c>
      <c r="X53" s="58" t="str">
        <f t="shared" si="1"/>
        <v/>
      </c>
      <c r="Y53" s="58" t="str">
        <f t="shared" si="1"/>
        <v/>
      </c>
      <c r="Z53" s="58" t="str">
        <f t="shared" si="1"/>
        <v/>
      </c>
      <c r="AA53" s="58" t="str">
        <f t="shared" si="1"/>
        <v/>
      </c>
      <c r="AB53" s="58" t="str">
        <f t="shared" si="1"/>
        <v/>
      </c>
      <c r="AC53" s="58" t="str">
        <f t="shared" si="1"/>
        <v/>
      </c>
      <c r="AD53" s="58" t="str">
        <f t="shared" si="1"/>
        <v/>
      </c>
      <c r="AE53" s="58" t="str">
        <f t="shared" si="1"/>
        <v/>
      </c>
    </row>
    <row r="54" spans="1:31" x14ac:dyDescent="0.3">
      <c r="A54" s="57">
        <v>4</v>
      </c>
      <c r="B54" s="58" t="str">
        <f t="shared" si="2"/>
        <v/>
      </c>
      <c r="C54" s="58" t="str">
        <f t="shared" si="2"/>
        <v/>
      </c>
      <c r="D54" s="58" t="str">
        <f t="shared" si="2"/>
        <v/>
      </c>
      <c r="E54" s="58" t="str">
        <f t="shared" si="2"/>
        <v/>
      </c>
      <c r="F54" s="58" t="str">
        <f t="shared" si="2"/>
        <v/>
      </c>
      <c r="G54" s="58" t="str">
        <f t="shared" si="2"/>
        <v/>
      </c>
      <c r="H54" s="58" t="str">
        <f t="shared" si="2"/>
        <v/>
      </c>
      <c r="I54" s="58" t="str">
        <f t="shared" si="2"/>
        <v/>
      </c>
      <c r="J54" s="58" t="str">
        <f t="shared" si="2"/>
        <v/>
      </c>
      <c r="K54" s="58" t="str">
        <f t="shared" si="2"/>
        <v/>
      </c>
      <c r="L54" s="58" t="str">
        <f t="shared" si="2"/>
        <v/>
      </c>
      <c r="M54" s="58" t="str">
        <f t="shared" si="1"/>
        <v/>
      </c>
      <c r="N54" s="58" t="str">
        <f t="shared" si="1"/>
        <v/>
      </c>
      <c r="O54" s="58" t="str">
        <f t="shared" si="1"/>
        <v/>
      </c>
      <c r="P54" s="58" t="str">
        <f t="shared" si="1"/>
        <v/>
      </c>
      <c r="Q54" s="58" t="str">
        <f t="shared" si="1"/>
        <v/>
      </c>
      <c r="R54" s="58" t="str">
        <f t="shared" si="1"/>
        <v/>
      </c>
      <c r="S54" s="58" t="str">
        <f t="shared" si="1"/>
        <v/>
      </c>
      <c r="T54" s="58" t="str">
        <f t="shared" si="1"/>
        <v/>
      </c>
      <c r="U54" s="58" t="str">
        <f t="shared" si="1"/>
        <v/>
      </c>
      <c r="V54" s="58" t="str">
        <f t="shared" si="1"/>
        <v/>
      </c>
      <c r="W54" s="58" t="str">
        <f t="shared" si="1"/>
        <v/>
      </c>
      <c r="X54" s="58" t="str">
        <f t="shared" si="1"/>
        <v/>
      </c>
      <c r="Y54" s="58" t="str">
        <f t="shared" si="1"/>
        <v/>
      </c>
      <c r="Z54" s="58" t="str">
        <f t="shared" si="1"/>
        <v/>
      </c>
      <c r="AA54" s="58" t="str">
        <f t="shared" si="1"/>
        <v/>
      </c>
      <c r="AB54" s="58" t="str">
        <f t="shared" si="1"/>
        <v/>
      </c>
      <c r="AC54" s="58" t="str">
        <f t="shared" si="1"/>
        <v/>
      </c>
      <c r="AD54" s="58" t="str">
        <f t="shared" si="1"/>
        <v/>
      </c>
      <c r="AE54" s="58" t="str">
        <f t="shared" si="1"/>
        <v/>
      </c>
    </row>
    <row r="55" spans="1:31" x14ac:dyDescent="0.3">
      <c r="A55" s="57">
        <v>5</v>
      </c>
      <c r="B55" s="58" t="str">
        <f t="shared" si="2"/>
        <v/>
      </c>
      <c r="C55" s="58" t="str">
        <f t="shared" si="2"/>
        <v/>
      </c>
      <c r="D55" s="58" t="str">
        <f t="shared" si="2"/>
        <v/>
      </c>
      <c r="E55" s="58" t="str">
        <f t="shared" si="2"/>
        <v/>
      </c>
      <c r="F55" s="58" t="str">
        <f t="shared" si="2"/>
        <v/>
      </c>
      <c r="G55" s="58" t="str">
        <f t="shared" si="2"/>
        <v/>
      </c>
      <c r="H55" s="58" t="str">
        <f t="shared" si="2"/>
        <v/>
      </c>
      <c r="I55" s="58" t="str">
        <f t="shared" si="2"/>
        <v/>
      </c>
      <c r="J55" s="58" t="str">
        <f t="shared" si="2"/>
        <v/>
      </c>
      <c r="K55" s="58" t="str">
        <f t="shared" si="2"/>
        <v/>
      </c>
      <c r="L55" s="58" t="str">
        <f t="shared" si="2"/>
        <v/>
      </c>
      <c r="M55" s="58" t="str">
        <f t="shared" si="1"/>
        <v/>
      </c>
      <c r="N55" s="58" t="str">
        <f t="shared" si="1"/>
        <v/>
      </c>
      <c r="O55" s="58" t="str">
        <f t="shared" si="1"/>
        <v/>
      </c>
      <c r="P55" s="58" t="str">
        <f t="shared" si="1"/>
        <v/>
      </c>
      <c r="Q55" s="58" t="str">
        <f t="shared" si="1"/>
        <v/>
      </c>
      <c r="R55" s="58" t="str">
        <f t="shared" si="1"/>
        <v/>
      </c>
      <c r="S55" s="58" t="str">
        <f t="shared" si="1"/>
        <v/>
      </c>
      <c r="T55" s="58" t="str">
        <f t="shared" si="1"/>
        <v/>
      </c>
      <c r="U55" s="58" t="str">
        <f t="shared" si="1"/>
        <v/>
      </c>
      <c r="V55" s="58" t="str">
        <f t="shared" si="1"/>
        <v/>
      </c>
      <c r="W55" s="58" t="str">
        <f t="shared" si="1"/>
        <v/>
      </c>
      <c r="X55" s="58" t="str">
        <f t="shared" si="1"/>
        <v/>
      </c>
      <c r="Y55" s="58" t="str">
        <f t="shared" si="1"/>
        <v/>
      </c>
      <c r="Z55" s="58" t="str">
        <f t="shared" si="1"/>
        <v/>
      </c>
      <c r="AA55" s="58" t="str">
        <f t="shared" si="1"/>
        <v/>
      </c>
      <c r="AB55" s="58" t="str">
        <f t="shared" si="1"/>
        <v/>
      </c>
      <c r="AC55" s="58" t="str">
        <f t="shared" si="1"/>
        <v/>
      </c>
      <c r="AD55" s="58" t="str">
        <f t="shared" si="1"/>
        <v/>
      </c>
      <c r="AE55" s="58" t="str">
        <f t="shared" si="1"/>
        <v/>
      </c>
    </row>
    <row r="56" spans="1:31" x14ac:dyDescent="0.3">
      <c r="A56" s="57">
        <v>6</v>
      </c>
      <c r="B56" s="58" t="str">
        <f t="shared" si="2"/>
        <v/>
      </c>
      <c r="C56" s="58" t="str">
        <f t="shared" si="2"/>
        <v/>
      </c>
      <c r="D56" s="58" t="str">
        <f t="shared" si="2"/>
        <v/>
      </c>
      <c r="E56" s="58" t="str">
        <f t="shared" si="2"/>
        <v/>
      </c>
      <c r="F56" s="58" t="str">
        <f t="shared" si="2"/>
        <v/>
      </c>
      <c r="G56" s="58" t="str">
        <f t="shared" si="2"/>
        <v/>
      </c>
      <c r="H56" s="58" t="str">
        <f t="shared" si="2"/>
        <v/>
      </c>
      <c r="I56" s="58" t="str">
        <f t="shared" si="2"/>
        <v/>
      </c>
      <c r="J56" s="58" t="str">
        <f t="shared" si="2"/>
        <v/>
      </c>
      <c r="K56" s="58" t="str">
        <f t="shared" si="2"/>
        <v/>
      </c>
      <c r="L56" s="58" t="str">
        <f t="shared" si="2"/>
        <v/>
      </c>
      <c r="M56" s="58" t="str">
        <f t="shared" si="1"/>
        <v/>
      </c>
      <c r="N56" s="58" t="str">
        <f t="shared" si="1"/>
        <v/>
      </c>
      <c r="O56" s="58" t="str">
        <f t="shared" si="1"/>
        <v/>
      </c>
      <c r="P56" s="58" t="str">
        <f t="shared" si="1"/>
        <v/>
      </c>
      <c r="Q56" s="58" t="str">
        <f t="shared" si="1"/>
        <v/>
      </c>
      <c r="R56" s="58" t="str">
        <f t="shared" si="1"/>
        <v/>
      </c>
      <c r="S56" s="58" t="str">
        <f t="shared" si="1"/>
        <v/>
      </c>
      <c r="T56" s="58" t="str">
        <f t="shared" si="1"/>
        <v/>
      </c>
      <c r="U56" s="58" t="str">
        <f t="shared" si="1"/>
        <v/>
      </c>
      <c r="V56" s="58" t="str">
        <f t="shared" si="1"/>
        <v/>
      </c>
      <c r="W56" s="58" t="str">
        <f t="shared" si="1"/>
        <v/>
      </c>
      <c r="X56" s="58" t="str">
        <f t="shared" si="1"/>
        <v/>
      </c>
      <c r="Y56" s="58" t="str">
        <f t="shared" si="1"/>
        <v/>
      </c>
      <c r="Z56" s="58" t="str">
        <f t="shared" si="1"/>
        <v/>
      </c>
      <c r="AA56" s="58" t="str">
        <f t="shared" si="1"/>
        <v/>
      </c>
      <c r="AB56" s="58" t="str">
        <f t="shared" si="1"/>
        <v/>
      </c>
      <c r="AC56" s="58" t="str">
        <f t="shared" si="1"/>
        <v/>
      </c>
      <c r="AD56" s="58" t="str">
        <f t="shared" si="1"/>
        <v/>
      </c>
      <c r="AE56" s="58" t="str">
        <f t="shared" si="1"/>
        <v/>
      </c>
    </row>
    <row r="57" spans="1:31" x14ac:dyDescent="0.3">
      <c r="A57" s="57">
        <v>7</v>
      </c>
      <c r="B57" s="58" t="str">
        <f t="shared" si="2"/>
        <v/>
      </c>
      <c r="C57" s="58" t="str">
        <f t="shared" si="2"/>
        <v/>
      </c>
      <c r="D57" s="58" t="str">
        <f t="shared" si="2"/>
        <v/>
      </c>
      <c r="E57" s="58" t="str">
        <f t="shared" si="2"/>
        <v/>
      </c>
      <c r="F57" s="58" t="str">
        <f t="shared" si="2"/>
        <v/>
      </c>
      <c r="G57" s="58" t="str">
        <f t="shared" si="2"/>
        <v/>
      </c>
      <c r="H57" s="58" t="str">
        <f t="shared" si="2"/>
        <v/>
      </c>
      <c r="I57" s="58" t="str">
        <f t="shared" si="2"/>
        <v/>
      </c>
      <c r="J57" s="58" t="str">
        <f t="shared" si="2"/>
        <v/>
      </c>
      <c r="K57" s="58" t="str">
        <f t="shared" si="2"/>
        <v/>
      </c>
      <c r="L57" s="58" t="str">
        <f t="shared" si="2"/>
        <v/>
      </c>
      <c r="M57" s="58" t="str">
        <f t="shared" si="1"/>
        <v/>
      </c>
      <c r="N57" s="58" t="str">
        <f t="shared" si="1"/>
        <v/>
      </c>
      <c r="O57" s="58" t="str">
        <f t="shared" si="1"/>
        <v/>
      </c>
      <c r="P57" s="58" t="str">
        <f t="shared" si="1"/>
        <v/>
      </c>
      <c r="Q57" s="58" t="str">
        <f t="shared" si="1"/>
        <v/>
      </c>
      <c r="R57" s="58" t="str">
        <f t="shared" si="1"/>
        <v/>
      </c>
      <c r="S57" s="58" t="str">
        <f t="shared" si="1"/>
        <v/>
      </c>
      <c r="T57" s="58" t="str">
        <f t="shared" si="1"/>
        <v/>
      </c>
      <c r="U57" s="58" t="str">
        <f t="shared" si="1"/>
        <v/>
      </c>
      <c r="V57" s="58" t="str">
        <f t="shared" si="1"/>
        <v/>
      </c>
      <c r="W57" s="58" t="str">
        <f t="shared" si="1"/>
        <v/>
      </c>
      <c r="X57" s="58" t="str">
        <f t="shared" si="1"/>
        <v/>
      </c>
      <c r="Y57" s="58" t="str">
        <f t="shared" si="1"/>
        <v/>
      </c>
      <c r="Z57" s="58" t="str">
        <f t="shared" si="1"/>
        <v/>
      </c>
      <c r="AA57" s="58" t="str">
        <f t="shared" si="1"/>
        <v/>
      </c>
      <c r="AB57" s="58" t="str">
        <f t="shared" si="1"/>
        <v/>
      </c>
      <c r="AC57" s="58" t="str">
        <f t="shared" si="1"/>
        <v/>
      </c>
      <c r="AD57" s="58" t="str">
        <f t="shared" si="1"/>
        <v/>
      </c>
      <c r="AE57" s="58" t="str">
        <f t="shared" si="1"/>
        <v/>
      </c>
    </row>
    <row r="58" spans="1:31" x14ac:dyDescent="0.3">
      <c r="A58" s="57">
        <v>8</v>
      </c>
      <c r="B58" s="58" t="str">
        <f t="shared" si="2"/>
        <v/>
      </c>
      <c r="C58" s="58" t="str">
        <f t="shared" si="2"/>
        <v/>
      </c>
      <c r="D58" s="58" t="str">
        <f t="shared" si="2"/>
        <v/>
      </c>
      <c r="E58" s="58" t="str">
        <f t="shared" si="2"/>
        <v/>
      </c>
      <c r="F58" s="58" t="str">
        <f t="shared" si="2"/>
        <v/>
      </c>
      <c r="G58" s="58" t="str">
        <f t="shared" si="2"/>
        <v/>
      </c>
      <c r="H58" s="58" t="str">
        <f t="shared" si="2"/>
        <v/>
      </c>
      <c r="I58" s="58" t="str">
        <f t="shared" si="2"/>
        <v/>
      </c>
      <c r="J58" s="58" t="str">
        <f t="shared" si="2"/>
        <v/>
      </c>
      <c r="K58" s="58" t="str">
        <f t="shared" si="2"/>
        <v/>
      </c>
      <c r="L58" s="58" t="str">
        <f t="shared" si="2"/>
        <v/>
      </c>
      <c r="M58" s="58" t="str">
        <f t="shared" si="1"/>
        <v/>
      </c>
      <c r="N58" s="58" t="str">
        <f t="shared" si="1"/>
        <v/>
      </c>
      <c r="O58" s="58" t="str">
        <f t="shared" si="1"/>
        <v/>
      </c>
      <c r="P58" s="58" t="str">
        <f t="shared" si="1"/>
        <v/>
      </c>
      <c r="Q58" s="58" t="str">
        <f t="shared" si="1"/>
        <v/>
      </c>
      <c r="R58" s="58" t="str">
        <f t="shared" si="1"/>
        <v/>
      </c>
      <c r="S58" s="58" t="str">
        <f t="shared" si="1"/>
        <v/>
      </c>
      <c r="T58" s="58" t="str">
        <f t="shared" si="1"/>
        <v/>
      </c>
      <c r="U58" s="58" t="str">
        <f t="shared" si="1"/>
        <v/>
      </c>
      <c r="V58" s="58" t="str">
        <f t="shared" si="1"/>
        <v/>
      </c>
      <c r="W58" s="58" t="str">
        <f t="shared" si="1"/>
        <v/>
      </c>
      <c r="X58" s="58" t="str">
        <f t="shared" si="1"/>
        <v/>
      </c>
      <c r="Y58" s="58" t="str">
        <f t="shared" si="1"/>
        <v/>
      </c>
      <c r="Z58" s="58" t="str">
        <f t="shared" si="1"/>
        <v/>
      </c>
      <c r="AA58" s="58" t="str">
        <f t="shared" si="1"/>
        <v/>
      </c>
      <c r="AB58" s="58" t="str">
        <f t="shared" si="1"/>
        <v/>
      </c>
      <c r="AC58" s="58" t="str">
        <f t="shared" si="1"/>
        <v/>
      </c>
      <c r="AD58" s="58" t="str">
        <f t="shared" si="1"/>
        <v/>
      </c>
      <c r="AE58" s="58" t="str">
        <f t="shared" si="1"/>
        <v/>
      </c>
    </row>
    <row r="59" spans="1:31" x14ac:dyDescent="0.3">
      <c r="A59" s="57">
        <v>9</v>
      </c>
      <c r="B59" s="58" t="str">
        <f t="shared" si="2"/>
        <v/>
      </c>
      <c r="C59" s="58" t="str">
        <f t="shared" si="2"/>
        <v/>
      </c>
      <c r="D59" s="58" t="str">
        <f t="shared" si="2"/>
        <v/>
      </c>
      <c r="E59" s="58" t="str">
        <f t="shared" si="2"/>
        <v/>
      </c>
      <c r="F59" s="58" t="str">
        <f t="shared" si="2"/>
        <v/>
      </c>
      <c r="G59" s="58" t="str">
        <f t="shared" si="2"/>
        <v/>
      </c>
      <c r="H59" s="58" t="str">
        <f t="shared" si="2"/>
        <v/>
      </c>
      <c r="I59" s="58" t="str">
        <f t="shared" si="2"/>
        <v/>
      </c>
      <c r="J59" s="58" t="str">
        <f t="shared" si="2"/>
        <v/>
      </c>
      <c r="K59" s="58" t="str">
        <f t="shared" si="2"/>
        <v/>
      </c>
      <c r="L59" s="58" t="str">
        <f t="shared" si="2"/>
        <v/>
      </c>
      <c r="M59" s="58" t="str">
        <f t="shared" si="1"/>
        <v/>
      </c>
      <c r="N59" s="58" t="str">
        <f t="shared" si="1"/>
        <v/>
      </c>
      <c r="O59" s="58" t="str">
        <f t="shared" si="1"/>
        <v/>
      </c>
      <c r="P59" s="58" t="str">
        <f t="shared" si="1"/>
        <v/>
      </c>
      <c r="Q59" s="58" t="str">
        <f t="shared" si="1"/>
        <v/>
      </c>
      <c r="R59" s="58" t="str">
        <f t="shared" si="1"/>
        <v/>
      </c>
      <c r="S59" s="58" t="str">
        <f t="shared" si="1"/>
        <v/>
      </c>
      <c r="T59" s="58" t="str">
        <f t="shared" si="1"/>
        <v/>
      </c>
      <c r="U59" s="58" t="str">
        <f t="shared" si="1"/>
        <v/>
      </c>
      <c r="V59" s="58" t="str">
        <f t="shared" si="1"/>
        <v/>
      </c>
      <c r="W59" s="58" t="str">
        <f t="shared" si="1"/>
        <v/>
      </c>
      <c r="X59" s="58" t="str">
        <f t="shared" si="1"/>
        <v/>
      </c>
      <c r="Y59" s="58" t="str">
        <f t="shared" si="1"/>
        <v/>
      </c>
      <c r="Z59" s="58" t="str">
        <f t="shared" si="1"/>
        <v/>
      </c>
      <c r="AA59" s="58" t="str">
        <f t="shared" si="1"/>
        <v/>
      </c>
      <c r="AB59" s="58" t="str">
        <f t="shared" si="1"/>
        <v/>
      </c>
      <c r="AC59" s="58" t="str">
        <f t="shared" si="1"/>
        <v/>
      </c>
      <c r="AD59" s="58" t="str">
        <f t="shared" si="1"/>
        <v/>
      </c>
      <c r="AE59" s="58" t="str">
        <f t="shared" si="1"/>
        <v/>
      </c>
    </row>
    <row r="60" spans="1:31" x14ac:dyDescent="0.3">
      <c r="A60" s="57">
        <v>10</v>
      </c>
      <c r="B60" s="58" t="str">
        <f t="shared" si="2"/>
        <v/>
      </c>
      <c r="C60" s="58" t="str">
        <f t="shared" si="2"/>
        <v/>
      </c>
      <c r="D60" s="58" t="str">
        <f t="shared" si="2"/>
        <v/>
      </c>
      <c r="E60" s="58" t="str">
        <f t="shared" si="2"/>
        <v/>
      </c>
      <c r="F60" s="58" t="str">
        <f t="shared" si="2"/>
        <v/>
      </c>
      <c r="G60" s="58" t="str">
        <f t="shared" si="2"/>
        <v/>
      </c>
      <c r="H60" s="58" t="str">
        <f t="shared" si="2"/>
        <v/>
      </c>
      <c r="I60" s="58" t="str">
        <f t="shared" si="2"/>
        <v/>
      </c>
      <c r="J60" s="58" t="str">
        <f t="shared" si="2"/>
        <v/>
      </c>
      <c r="K60" s="58" t="str">
        <f t="shared" si="2"/>
        <v/>
      </c>
      <c r="L60" s="58" t="str">
        <f t="shared" si="2"/>
        <v/>
      </c>
      <c r="M60" s="58" t="str">
        <f t="shared" si="1"/>
        <v/>
      </c>
      <c r="N60" s="58" t="str">
        <f t="shared" si="1"/>
        <v/>
      </c>
      <c r="O60" s="58" t="str">
        <f t="shared" si="1"/>
        <v/>
      </c>
      <c r="P60" s="58" t="str">
        <f t="shared" si="1"/>
        <v/>
      </c>
      <c r="Q60" s="58" t="str">
        <f t="shared" si="1"/>
        <v/>
      </c>
      <c r="R60" s="58" t="str">
        <f t="shared" si="1"/>
        <v/>
      </c>
      <c r="S60" s="58" t="str">
        <f t="shared" si="1"/>
        <v/>
      </c>
      <c r="T60" s="58" t="str">
        <f t="shared" si="1"/>
        <v/>
      </c>
      <c r="U60" s="58" t="str">
        <f t="shared" si="1"/>
        <v/>
      </c>
      <c r="V60" s="58" t="str">
        <f t="shared" si="1"/>
        <v/>
      </c>
      <c r="W60" s="58" t="str">
        <f t="shared" si="1"/>
        <v/>
      </c>
      <c r="X60" s="58" t="str">
        <f t="shared" si="1"/>
        <v/>
      </c>
      <c r="Y60" s="58" t="str">
        <f t="shared" si="1"/>
        <v/>
      </c>
      <c r="Z60" s="58" t="str">
        <f t="shared" si="1"/>
        <v/>
      </c>
      <c r="AA60" s="58" t="str">
        <f t="shared" si="1"/>
        <v/>
      </c>
      <c r="AB60" s="58" t="str">
        <f t="shared" si="1"/>
        <v/>
      </c>
      <c r="AC60" s="58" t="str">
        <f t="shared" si="1"/>
        <v/>
      </c>
      <c r="AD60" s="58" t="str">
        <f t="shared" si="1"/>
        <v/>
      </c>
      <c r="AE60" s="58" t="str">
        <f t="shared" si="1"/>
        <v/>
      </c>
    </row>
    <row r="61" spans="1:31" x14ac:dyDescent="0.3">
      <c r="A61" s="57">
        <v>11</v>
      </c>
      <c r="B61" s="58" t="str">
        <f t="shared" si="2"/>
        <v/>
      </c>
      <c r="C61" s="58" t="str">
        <f t="shared" si="2"/>
        <v/>
      </c>
      <c r="D61" s="58" t="str">
        <f t="shared" si="2"/>
        <v/>
      </c>
      <c r="E61" s="58" t="str">
        <f t="shared" si="2"/>
        <v/>
      </c>
      <c r="F61" s="58" t="str">
        <f t="shared" si="2"/>
        <v/>
      </c>
      <c r="G61" s="58" t="str">
        <f t="shared" si="2"/>
        <v/>
      </c>
      <c r="H61" s="58" t="str">
        <f t="shared" si="2"/>
        <v/>
      </c>
      <c r="I61" s="58" t="str">
        <f t="shared" si="2"/>
        <v/>
      </c>
      <c r="J61" s="58" t="str">
        <f t="shared" si="2"/>
        <v/>
      </c>
      <c r="K61" s="58" t="str">
        <f t="shared" si="2"/>
        <v/>
      </c>
      <c r="L61" s="58" t="str">
        <f t="shared" si="2"/>
        <v/>
      </c>
      <c r="M61" s="58" t="str">
        <f t="shared" si="1"/>
        <v/>
      </c>
      <c r="N61" s="58" t="str">
        <f t="shared" si="1"/>
        <v/>
      </c>
      <c r="O61" s="58" t="str">
        <f t="shared" si="1"/>
        <v/>
      </c>
      <c r="P61" s="58" t="str">
        <f t="shared" si="1"/>
        <v/>
      </c>
      <c r="Q61" s="58" t="str">
        <f t="shared" si="1"/>
        <v/>
      </c>
      <c r="R61" s="58" t="str">
        <f t="shared" si="1"/>
        <v/>
      </c>
      <c r="S61" s="58" t="str">
        <f t="shared" si="1"/>
        <v/>
      </c>
      <c r="T61" s="58" t="str">
        <f t="shared" si="1"/>
        <v/>
      </c>
      <c r="U61" s="58" t="str">
        <f t="shared" si="1"/>
        <v/>
      </c>
      <c r="V61" s="58" t="str">
        <f t="shared" si="1"/>
        <v/>
      </c>
      <c r="W61" s="58" t="str">
        <f t="shared" si="1"/>
        <v/>
      </c>
      <c r="X61" s="58" t="str">
        <f t="shared" si="1"/>
        <v/>
      </c>
      <c r="Y61" s="58" t="str">
        <f t="shared" si="1"/>
        <v/>
      </c>
      <c r="Z61" s="58" t="str">
        <f t="shared" si="1"/>
        <v/>
      </c>
      <c r="AA61" s="58" t="str">
        <f t="shared" si="1"/>
        <v/>
      </c>
      <c r="AB61" s="58" t="str">
        <f t="shared" si="1"/>
        <v/>
      </c>
      <c r="AC61" s="58" t="str">
        <f t="shared" si="1"/>
        <v/>
      </c>
      <c r="AD61" s="58" t="str">
        <f t="shared" si="1"/>
        <v/>
      </c>
      <c r="AE61" s="58" t="str">
        <f t="shared" si="1"/>
        <v/>
      </c>
    </row>
    <row r="62" spans="1:31" x14ac:dyDescent="0.3">
      <c r="A62" s="57">
        <v>12</v>
      </c>
      <c r="B62" s="58" t="str">
        <f t="shared" si="2"/>
        <v/>
      </c>
      <c r="C62" s="58" t="str">
        <f t="shared" si="2"/>
        <v/>
      </c>
      <c r="D62" s="58" t="str">
        <f t="shared" si="2"/>
        <v/>
      </c>
      <c r="E62" s="58" t="str">
        <f t="shared" si="2"/>
        <v/>
      </c>
      <c r="F62" s="58" t="str">
        <f t="shared" si="2"/>
        <v/>
      </c>
      <c r="G62" s="58" t="str">
        <f t="shared" si="2"/>
        <v/>
      </c>
      <c r="H62" s="58" t="str">
        <f t="shared" si="2"/>
        <v/>
      </c>
      <c r="I62" s="58" t="str">
        <f t="shared" si="2"/>
        <v/>
      </c>
      <c r="J62" s="58" t="str">
        <f t="shared" si="2"/>
        <v/>
      </c>
      <c r="K62" s="58" t="str">
        <f t="shared" si="2"/>
        <v/>
      </c>
      <c r="L62" s="58" t="str">
        <f t="shared" si="2"/>
        <v/>
      </c>
      <c r="M62" s="58" t="str">
        <f t="shared" si="1"/>
        <v/>
      </c>
      <c r="N62" s="58" t="str">
        <f t="shared" si="1"/>
        <v/>
      </c>
      <c r="O62" s="58" t="str">
        <f t="shared" si="1"/>
        <v/>
      </c>
      <c r="P62" s="58" t="str">
        <f t="shared" si="1"/>
        <v/>
      </c>
      <c r="Q62" s="58" t="str">
        <f t="shared" si="1"/>
        <v/>
      </c>
      <c r="R62" s="58" t="str">
        <f t="shared" si="1"/>
        <v/>
      </c>
      <c r="S62" s="58" t="str">
        <f t="shared" si="1"/>
        <v/>
      </c>
      <c r="T62" s="58" t="str">
        <f t="shared" si="1"/>
        <v/>
      </c>
      <c r="U62" s="58" t="str">
        <f t="shared" si="1"/>
        <v/>
      </c>
      <c r="V62" s="58" t="str">
        <f t="shared" si="1"/>
        <v/>
      </c>
      <c r="W62" s="58" t="str">
        <f t="shared" si="1"/>
        <v/>
      </c>
      <c r="X62" s="58" t="str">
        <f t="shared" si="1"/>
        <v/>
      </c>
      <c r="Y62" s="58" t="str">
        <f t="shared" si="1"/>
        <v/>
      </c>
      <c r="Z62" s="58" t="str">
        <f t="shared" si="1"/>
        <v/>
      </c>
      <c r="AA62" s="58" t="str">
        <f t="shared" si="1"/>
        <v/>
      </c>
      <c r="AB62" s="58" t="str">
        <f t="shared" si="1"/>
        <v/>
      </c>
      <c r="AC62" s="58" t="str">
        <f t="shared" si="1"/>
        <v/>
      </c>
      <c r="AD62" s="58" t="str">
        <f t="shared" si="1"/>
        <v/>
      </c>
      <c r="AE62" s="58" t="str">
        <f t="shared" si="1"/>
        <v/>
      </c>
    </row>
    <row r="63" spans="1:31" x14ac:dyDescent="0.3">
      <c r="A63" s="57">
        <v>13</v>
      </c>
      <c r="B63" s="58" t="str">
        <f t="shared" si="2"/>
        <v/>
      </c>
      <c r="C63" s="58" t="str">
        <f t="shared" si="2"/>
        <v/>
      </c>
      <c r="D63" s="58" t="str">
        <f t="shared" si="2"/>
        <v/>
      </c>
      <c r="E63" s="58" t="str">
        <f t="shared" si="2"/>
        <v/>
      </c>
      <c r="F63" s="58" t="str">
        <f t="shared" si="2"/>
        <v/>
      </c>
      <c r="G63" s="58" t="str">
        <f t="shared" si="2"/>
        <v/>
      </c>
      <c r="H63" s="58" t="str">
        <f t="shared" si="2"/>
        <v/>
      </c>
      <c r="I63" s="58" t="str">
        <f t="shared" si="2"/>
        <v/>
      </c>
      <c r="J63" s="58" t="str">
        <f t="shared" si="2"/>
        <v/>
      </c>
      <c r="K63" s="58" t="str">
        <f t="shared" si="2"/>
        <v/>
      </c>
      <c r="L63" s="58" t="str">
        <f t="shared" si="2"/>
        <v/>
      </c>
      <c r="M63" s="58" t="str">
        <f t="shared" si="1"/>
        <v/>
      </c>
      <c r="N63" s="58" t="str">
        <f t="shared" si="1"/>
        <v/>
      </c>
      <c r="O63" s="58" t="str">
        <f t="shared" si="1"/>
        <v/>
      </c>
      <c r="P63" s="58" t="str">
        <f t="shared" si="1"/>
        <v/>
      </c>
      <c r="Q63" s="58" t="str">
        <f t="shared" si="1"/>
        <v/>
      </c>
      <c r="R63" s="58" t="str">
        <f t="shared" si="1"/>
        <v/>
      </c>
      <c r="S63" s="58" t="str">
        <f t="shared" si="1"/>
        <v/>
      </c>
      <c r="T63" s="58" t="str">
        <f t="shared" si="1"/>
        <v/>
      </c>
      <c r="U63" s="58" t="str">
        <f t="shared" si="1"/>
        <v/>
      </c>
      <c r="V63" s="58" t="str">
        <f t="shared" si="1"/>
        <v/>
      </c>
      <c r="W63" s="58" t="str">
        <f t="shared" si="1"/>
        <v/>
      </c>
      <c r="X63" s="58" t="str">
        <f t="shared" si="1"/>
        <v/>
      </c>
      <c r="Y63" s="58" t="str">
        <f t="shared" si="1"/>
        <v/>
      </c>
      <c r="Z63" s="58" t="str">
        <f t="shared" si="1"/>
        <v/>
      </c>
      <c r="AA63" s="58" t="str">
        <f t="shared" si="1"/>
        <v/>
      </c>
      <c r="AB63" s="58" t="str">
        <f t="shared" si="1"/>
        <v/>
      </c>
      <c r="AC63" s="58" t="str">
        <f t="shared" si="1"/>
        <v/>
      </c>
      <c r="AD63" s="58" t="str">
        <f t="shared" ref="AD63:AE63" si="3">IF(AD15&gt;0,LN(AD15),"")</f>
        <v/>
      </c>
      <c r="AE63" s="58" t="str">
        <f t="shared" si="3"/>
        <v/>
      </c>
    </row>
    <row r="64" spans="1:31" x14ac:dyDescent="0.3">
      <c r="A64" s="57">
        <v>14</v>
      </c>
      <c r="B64" s="58" t="str">
        <f t="shared" si="2"/>
        <v/>
      </c>
      <c r="C64" s="58" t="str">
        <f t="shared" si="2"/>
        <v/>
      </c>
      <c r="D64" s="58" t="str">
        <f t="shared" si="2"/>
        <v/>
      </c>
      <c r="E64" s="58" t="str">
        <f t="shared" si="2"/>
        <v/>
      </c>
      <c r="F64" s="58" t="str">
        <f t="shared" si="2"/>
        <v/>
      </c>
      <c r="G64" s="58" t="str">
        <f t="shared" si="2"/>
        <v/>
      </c>
      <c r="H64" s="58" t="str">
        <f t="shared" si="2"/>
        <v/>
      </c>
      <c r="I64" s="58" t="str">
        <f t="shared" si="2"/>
        <v/>
      </c>
      <c r="J64" s="58" t="str">
        <f t="shared" si="2"/>
        <v/>
      </c>
      <c r="K64" s="58" t="str">
        <f t="shared" si="2"/>
        <v/>
      </c>
      <c r="L64" s="58" t="str">
        <f t="shared" si="2"/>
        <v/>
      </c>
      <c r="M64" s="58" t="str">
        <f t="shared" si="2"/>
        <v/>
      </c>
      <c r="N64" s="58" t="str">
        <f t="shared" si="2"/>
        <v/>
      </c>
      <c r="O64" s="58" t="str">
        <f t="shared" si="2"/>
        <v/>
      </c>
      <c r="P64" s="58" t="str">
        <f t="shared" si="2"/>
        <v/>
      </c>
      <c r="Q64" s="58" t="str">
        <f t="shared" si="2"/>
        <v/>
      </c>
      <c r="R64" s="58" t="str">
        <f t="shared" ref="R64:AE67" si="4">IF(R16&gt;0,LN(R16),"")</f>
        <v/>
      </c>
      <c r="S64" s="58" t="str">
        <f t="shared" si="4"/>
        <v/>
      </c>
      <c r="T64" s="58" t="str">
        <f t="shared" si="4"/>
        <v/>
      </c>
      <c r="U64" s="58" t="str">
        <f t="shared" si="4"/>
        <v/>
      </c>
      <c r="V64" s="58" t="str">
        <f t="shared" si="4"/>
        <v/>
      </c>
      <c r="W64" s="58" t="str">
        <f t="shared" si="4"/>
        <v/>
      </c>
      <c r="X64" s="58" t="str">
        <f t="shared" si="4"/>
        <v/>
      </c>
      <c r="Y64" s="58" t="str">
        <f t="shared" si="4"/>
        <v/>
      </c>
      <c r="Z64" s="58" t="str">
        <f t="shared" si="4"/>
        <v/>
      </c>
      <c r="AA64" s="58" t="str">
        <f t="shared" si="4"/>
        <v/>
      </c>
      <c r="AB64" s="58" t="str">
        <f t="shared" si="4"/>
        <v/>
      </c>
      <c r="AC64" s="58" t="str">
        <f t="shared" si="4"/>
        <v/>
      </c>
      <c r="AD64" s="58" t="str">
        <f t="shared" si="4"/>
        <v/>
      </c>
      <c r="AE64" s="58" t="str">
        <f t="shared" si="4"/>
        <v/>
      </c>
    </row>
    <row r="65" spans="1:31" x14ac:dyDescent="0.3">
      <c r="A65" s="57">
        <v>15</v>
      </c>
      <c r="B65" s="58" t="str">
        <f t="shared" si="2"/>
        <v/>
      </c>
      <c r="C65" s="58" t="str">
        <f t="shared" si="2"/>
        <v/>
      </c>
      <c r="D65" s="58" t="str">
        <f t="shared" si="2"/>
        <v/>
      </c>
      <c r="E65" s="58" t="str">
        <f t="shared" si="2"/>
        <v/>
      </c>
      <c r="F65" s="58" t="str">
        <f t="shared" si="2"/>
        <v/>
      </c>
      <c r="G65" s="58" t="str">
        <f t="shared" si="2"/>
        <v/>
      </c>
      <c r="H65" s="58" t="str">
        <f t="shared" si="2"/>
        <v/>
      </c>
      <c r="I65" s="58" t="str">
        <f t="shared" si="2"/>
        <v/>
      </c>
      <c r="J65" s="58" t="str">
        <f t="shared" si="2"/>
        <v/>
      </c>
      <c r="K65" s="58" t="str">
        <f t="shared" si="2"/>
        <v/>
      </c>
      <c r="L65" s="58" t="str">
        <f t="shared" si="2"/>
        <v/>
      </c>
      <c r="M65" s="58" t="str">
        <f t="shared" si="2"/>
        <v/>
      </c>
      <c r="N65" s="58" t="str">
        <f t="shared" si="2"/>
        <v/>
      </c>
      <c r="O65" s="58" t="str">
        <f t="shared" si="2"/>
        <v/>
      </c>
      <c r="P65" s="58" t="str">
        <f t="shared" si="2"/>
        <v/>
      </c>
      <c r="Q65" s="58" t="str">
        <f t="shared" si="2"/>
        <v/>
      </c>
      <c r="R65" s="58" t="str">
        <f t="shared" si="4"/>
        <v/>
      </c>
      <c r="S65" s="58" t="str">
        <f t="shared" si="4"/>
        <v/>
      </c>
      <c r="T65" s="58" t="str">
        <f t="shared" si="4"/>
        <v/>
      </c>
      <c r="U65" s="58" t="str">
        <f t="shared" si="4"/>
        <v/>
      </c>
      <c r="V65" s="58" t="str">
        <f t="shared" si="4"/>
        <v/>
      </c>
      <c r="W65" s="58" t="str">
        <f t="shared" si="4"/>
        <v/>
      </c>
      <c r="X65" s="58" t="str">
        <f t="shared" si="4"/>
        <v/>
      </c>
      <c r="Y65" s="58" t="str">
        <f t="shared" si="4"/>
        <v/>
      </c>
      <c r="Z65" s="58" t="str">
        <f t="shared" si="4"/>
        <v/>
      </c>
      <c r="AA65" s="58" t="str">
        <f t="shared" si="4"/>
        <v/>
      </c>
      <c r="AB65" s="58" t="str">
        <f t="shared" si="4"/>
        <v/>
      </c>
      <c r="AC65" s="58" t="str">
        <f t="shared" si="4"/>
        <v/>
      </c>
      <c r="AD65" s="58" t="str">
        <f t="shared" si="4"/>
        <v/>
      </c>
      <c r="AE65" s="58" t="str">
        <f t="shared" si="4"/>
        <v/>
      </c>
    </row>
    <row r="66" spans="1:31" x14ac:dyDescent="0.3">
      <c r="A66" s="57">
        <v>16</v>
      </c>
      <c r="B66" s="58" t="str">
        <f t="shared" si="2"/>
        <v/>
      </c>
      <c r="C66" s="58" t="str">
        <f t="shared" si="2"/>
        <v/>
      </c>
      <c r="D66" s="58" t="str">
        <f t="shared" si="2"/>
        <v/>
      </c>
      <c r="E66" s="58" t="str">
        <f t="shared" si="2"/>
        <v/>
      </c>
      <c r="F66" s="58" t="str">
        <f t="shared" si="2"/>
        <v/>
      </c>
      <c r="G66" s="58" t="str">
        <f t="shared" si="2"/>
        <v/>
      </c>
      <c r="H66" s="58" t="str">
        <f t="shared" si="2"/>
        <v/>
      </c>
      <c r="I66" s="58" t="str">
        <f t="shared" si="2"/>
        <v/>
      </c>
      <c r="J66" s="58" t="str">
        <f t="shared" si="2"/>
        <v/>
      </c>
      <c r="K66" s="58" t="str">
        <f t="shared" si="2"/>
        <v/>
      </c>
      <c r="L66" s="58" t="str">
        <f t="shared" si="2"/>
        <v/>
      </c>
      <c r="M66" s="58" t="str">
        <f t="shared" si="2"/>
        <v/>
      </c>
      <c r="N66" s="58" t="str">
        <f t="shared" si="2"/>
        <v/>
      </c>
      <c r="O66" s="58" t="str">
        <f t="shared" si="2"/>
        <v/>
      </c>
      <c r="P66" s="58" t="str">
        <f t="shared" si="2"/>
        <v/>
      </c>
      <c r="Q66" s="58" t="str">
        <f t="shared" si="2"/>
        <v/>
      </c>
      <c r="R66" s="58" t="str">
        <f t="shared" si="4"/>
        <v/>
      </c>
      <c r="S66" s="58" t="str">
        <f t="shared" si="4"/>
        <v/>
      </c>
      <c r="T66" s="58" t="str">
        <f t="shared" si="4"/>
        <v/>
      </c>
      <c r="U66" s="58" t="str">
        <f t="shared" si="4"/>
        <v/>
      </c>
      <c r="V66" s="58" t="str">
        <f t="shared" si="4"/>
        <v/>
      </c>
      <c r="W66" s="58" t="str">
        <f t="shared" si="4"/>
        <v/>
      </c>
      <c r="X66" s="58" t="str">
        <f t="shared" si="4"/>
        <v/>
      </c>
      <c r="Y66" s="58" t="str">
        <f t="shared" si="4"/>
        <v/>
      </c>
      <c r="Z66" s="58" t="str">
        <f t="shared" si="4"/>
        <v/>
      </c>
      <c r="AA66" s="58" t="str">
        <f t="shared" si="4"/>
        <v/>
      </c>
      <c r="AB66" s="58" t="str">
        <f t="shared" si="4"/>
        <v/>
      </c>
      <c r="AC66" s="58" t="str">
        <f t="shared" si="4"/>
        <v/>
      </c>
      <c r="AD66" s="58" t="str">
        <f t="shared" si="4"/>
        <v/>
      </c>
      <c r="AE66" s="58" t="str">
        <f t="shared" si="4"/>
        <v/>
      </c>
    </row>
    <row r="67" spans="1:31" x14ac:dyDescent="0.3">
      <c r="A67" s="57">
        <v>17</v>
      </c>
      <c r="B67" s="58" t="str">
        <f t="shared" si="2"/>
        <v/>
      </c>
      <c r="C67" s="58" t="str">
        <f t="shared" si="2"/>
        <v/>
      </c>
      <c r="D67" s="58" t="str">
        <f t="shared" si="2"/>
        <v/>
      </c>
      <c r="E67" s="58" t="str">
        <f t="shared" si="2"/>
        <v/>
      </c>
      <c r="F67" s="58" t="str">
        <f t="shared" si="2"/>
        <v/>
      </c>
      <c r="G67" s="58" t="str">
        <f t="shared" si="2"/>
        <v/>
      </c>
      <c r="H67" s="58" t="str">
        <f t="shared" si="2"/>
        <v/>
      </c>
      <c r="I67" s="58" t="str">
        <f t="shared" si="2"/>
        <v/>
      </c>
      <c r="J67" s="58" t="str">
        <f t="shared" si="2"/>
        <v/>
      </c>
      <c r="K67" s="58" t="str">
        <f t="shared" si="2"/>
        <v/>
      </c>
      <c r="L67" s="58" t="str">
        <f t="shared" si="2"/>
        <v/>
      </c>
      <c r="M67" s="58" t="str">
        <f t="shared" si="2"/>
        <v/>
      </c>
      <c r="N67" s="58" t="str">
        <f t="shared" si="2"/>
        <v/>
      </c>
      <c r="O67" s="58" t="str">
        <f t="shared" si="2"/>
        <v/>
      </c>
      <c r="P67" s="58" t="str">
        <f t="shared" si="2"/>
        <v/>
      </c>
      <c r="Q67" s="58" t="str">
        <f t="shared" si="2"/>
        <v/>
      </c>
      <c r="R67" s="58" t="str">
        <f t="shared" si="4"/>
        <v/>
      </c>
      <c r="S67" s="58" t="str">
        <f t="shared" si="4"/>
        <v/>
      </c>
      <c r="T67" s="58" t="str">
        <f t="shared" si="4"/>
        <v/>
      </c>
      <c r="U67" s="58" t="str">
        <f t="shared" si="4"/>
        <v/>
      </c>
      <c r="V67" s="58" t="str">
        <f t="shared" si="4"/>
        <v/>
      </c>
      <c r="W67" s="58" t="str">
        <f t="shared" si="4"/>
        <v/>
      </c>
      <c r="X67" s="58" t="str">
        <f t="shared" si="4"/>
        <v/>
      </c>
      <c r="Y67" s="58" t="str">
        <f t="shared" si="4"/>
        <v/>
      </c>
      <c r="Z67" s="58" t="str">
        <f t="shared" si="4"/>
        <v/>
      </c>
      <c r="AA67" s="58" t="str">
        <f t="shared" si="4"/>
        <v/>
      </c>
      <c r="AB67" s="58" t="str">
        <f t="shared" si="4"/>
        <v/>
      </c>
      <c r="AC67" s="58" t="str">
        <f t="shared" si="4"/>
        <v/>
      </c>
      <c r="AD67" s="58" t="str">
        <f t="shared" si="4"/>
        <v/>
      </c>
      <c r="AE67" s="58" t="str">
        <f t="shared" si="4"/>
        <v/>
      </c>
    </row>
    <row r="68" spans="1:31" x14ac:dyDescent="0.3">
      <c r="A68" s="57">
        <v>18</v>
      </c>
      <c r="B68" s="58" t="str">
        <f t="shared" ref="B68:AE76" si="5">IF(B20&gt;0,LN(B20),"")</f>
        <v/>
      </c>
      <c r="C68" s="58" t="str">
        <f t="shared" si="5"/>
        <v/>
      </c>
      <c r="D68" s="58" t="str">
        <f t="shared" si="5"/>
        <v/>
      </c>
      <c r="E68" s="58" t="str">
        <f t="shared" si="5"/>
        <v/>
      </c>
      <c r="F68" s="58" t="str">
        <f t="shared" si="5"/>
        <v/>
      </c>
      <c r="G68" s="58" t="str">
        <f t="shared" si="5"/>
        <v/>
      </c>
      <c r="H68" s="58" t="str">
        <f t="shared" si="5"/>
        <v/>
      </c>
      <c r="I68" s="58" t="str">
        <f t="shared" si="5"/>
        <v/>
      </c>
      <c r="J68" s="58" t="str">
        <f t="shared" si="5"/>
        <v/>
      </c>
      <c r="K68" s="58" t="str">
        <f t="shared" si="5"/>
        <v/>
      </c>
      <c r="L68" s="58" t="str">
        <f t="shared" si="5"/>
        <v/>
      </c>
      <c r="M68" s="58" t="str">
        <f t="shared" si="5"/>
        <v/>
      </c>
      <c r="N68" s="58" t="str">
        <f t="shared" si="5"/>
        <v/>
      </c>
      <c r="O68" s="58" t="str">
        <f t="shared" si="5"/>
        <v/>
      </c>
      <c r="P68" s="58" t="str">
        <f t="shared" si="5"/>
        <v/>
      </c>
      <c r="Q68" s="58" t="str">
        <f t="shared" si="5"/>
        <v/>
      </c>
      <c r="R68" s="58" t="str">
        <f t="shared" si="5"/>
        <v/>
      </c>
      <c r="S68" s="58" t="str">
        <f t="shared" si="5"/>
        <v/>
      </c>
      <c r="T68" s="58" t="str">
        <f t="shared" si="5"/>
        <v/>
      </c>
      <c r="U68" s="58" t="str">
        <f t="shared" si="5"/>
        <v/>
      </c>
      <c r="V68" s="58" t="str">
        <f t="shared" si="5"/>
        <v/>
      </c>
      <c r="W68" s="58" t="str">
        <f t="shared" si="5"/>
        <v/>
      </c>
      <c r="X68" s="58" t="str">
        <f t="shared" si="5"/>
        <v/>
      </c>
      <c r="Y68" s="58" t="str">
        <f t="shared" si="5"/>
        <v/>
      </c>
      <c r="Z68" s="58" t="str">
        <f t="shared" si="5"/>
        <v/>
      </c>
      <c r="AA68" s="58" t="str">
        <f t="shared" si="5"/>
        <v/>
      </c>
      <c r="AB68" s="58" t="str">
        <f t="shared" si="5"/>
        <v/>
      </c>
      <c r="AC68" s="58" t="str">
        <f t="shared" si="5"/>
        <v/>
      </c>
      <c r="AD68" s="58" t="str">
        <f t="shared" si="5"/>
        <v/>
      </c>
      <c r="AE68" s="58" t="str">
        <f t="shared" si="5"/>
        <v/>
      </c>
    </row>
    <row r="69" spans="1:31" x14ac:dyDescent="0.3">
      <c r="A69" s="57">
        <v>19</v>
      </c>
      <c r="B69" s="58" t="str">
        <f t="shared" si="5"/>
        <v/>
      </c>
      <c r="C69" s="58" t="str">
        <f t="shared" si="5"/>
        <v/>
      </c>
      <c r="D69" s="58" t="str">
        <f t="shared" si="5"/>
        <v/>
      </c>
      <c r="E69" s="58" t="str">
        <f t="shared" si="5"/>
        <v/>
      </c>
      <c r="F69" s="58" t="str">
        <f t="shared" si="5"/>
        <v/>
      </c>
      <c r="G69" s="58" t="str">
        <f t="shared" si="5"/>
        <v/>
      </c>
      <c r="H69" s="58" t="str">
        <f t="shared" si="5"/>
        <v/>
      </c>
      <c r="I69" s="58" t="str">
        <f t="shared" si="5"/>
        <v/>
      </c>
      <c r="J69" s="58" t="str">
        <f t="shared" si="5"/>
        <v/>
      </c>
      <c r="K69" s="58" t="str">
        <f t="shared" si="5"/>
        <v/>
      </c>
      <c r="L69" s="58" t="str">
        <f t="shared" si="5"/>
        <v/>
      </c>
      <c r="M69" s="58" t="str">
        <f t="shared" si="5"/>
        <v/>
      </c>
      <c r="N69" s="58" t="str">
        <f t="shared" si="5"/>
        <v/>
      </c>
      <c r="O69" s="58" t="str">
        <f t="shared" si="5"/>
        <v/>
      </c>
      <c r="P69" s="58" t="str">
        <f t="shared" si="5"/>
        <v/>
      </c>
      <c r="Q69" s="58" t="str">
        <f t="shared" si="5"/>
        <v/>
      </c>
      <c r="R69" s="58" t="str">
        <f t="shared" si="5"/>
        <v/>
      </c>
      <c r="S69" s="58" t="str">
        <f t="shared" si="5"/>
        <v/>
      </c>
      <c r="T69" s="58" t="str">
        <f t="shared" si="5"/>
        <v/>
      </c>
      <c r="U69" s="58" t="str">
        <f t="shared" si="5"/>
        <v/>
      </c>
      <c r="V69" s="58" t="str">
        <f t="shared" si="5"/>
        <v/>
      </c>
      <c r="W69" s="58" t="str">
        <f t="shared" si="5"/>
        <v/>
      </c>
      <c r="X69" s="58" t="str">
        <f t="shared" si="5"/>
        <v/>
      </c>
      <c r="Y69" s="58" t="str">
        <f t="shared" si="5"/>
        <v/>
      </c>
      <c r="Z69" s="58" t="str">
        <f t="shared" si="5"/>
        <v/>
      </c>
      <c r="AA69" s="58" t="str">
        <f t="shared" si="5"/>
        <v/>
      </c>
      <c r="AB69" s="58" t="str">
        <f t="shared" si="5"/>
        <v/>
      </c>
      <c r="AC69" s="58" t="str">
        <f t="shared" si="5"/>
        <v/>
      </c>
      <c r="AD69" s="58" t="str">
        <f t="shared" si="5"/>
        <v/>
      </c>
      <c r="AE69" s="58" t="str">
        <f t="shared" si="5"/>
        <v/>
      </c>
    </row>
    <row r="70" spans="1:31" x14ac:dyDescent="0.3">
      <c r="A70" s="57">
        <v>20</v>
      </c>
      <c r="B70" s="58" t="str">
        <f t="shared" si="5"/>
        <v/>
      </c>
      <c r="C70" s="58" t="str">
        <f t="shared" si="5"/>
        <v/>
      </c>
      <c r="D70" s="58" t="str">
        <f t="shared" si="5"/>
        <v/>
      </c>
      <c r="E70" s="58" t="str">
        <f t="shared" si="5"/>
        <v/>
      </c>
      <c r="F70" s="58" t="str">
        <f t="shared" si="5"/>
        <v/>
      </c>
      <c r="G70" s="58" t="str">
        <f t="shared" si="5"/>
        <v/>
      </c>
      <c r="H70" s="58" t="str">
        <f t="shared" si="5"/>
        <v/>
      </c>
      <c r="I70" s="58" t="str">
        <f t="shared" si="5"/>
        <v/>
      </c>
      <c r="J70" s="58" t="str">
        <f t="shared" si="5"/>
        <v/>
      </c>
      <c r="K70" s="58" t="str">
        <f t="shared" si="5"/>
        <v/>
      </c>
      <c r="L70" s="58" t="str">
        <f t="shared" si="5"/>
        <v/>
      </c>
      <c r="M70" s="58" t="str">
        <f t="shared" si="5"/>
        <v/>
      </c>
      <c r="N70" s="58" t="str">
        <f t="shared" si="5"/>
        <v/>
      </c>
      <c r="O70" s="58" t="str">
        <f t="shared" si="5"/>
        <v/>
      </c>
      <c r="P70" s="58" t="str">
        <f t="shared" si="5"/>
        <v/>
      </c>
      <c r="Q70" s="58" t="str">
        <f t="shared" si="5"/>
        <v/>
      </c>
      <c r="R70" s="58" t="str">
        <f t="shared" si="5"/>
        <v/>
      </c>
      <c r="S70" s="58" t="str">
        <f t="shared" si="5"/>
        <v/>
      </c>
      <c r="T70" s="58" t="str">
        <f t="shared" si="5"/>
        <v/>
      </c>
      <c r="U70" s="58" t="str">
        <f t="shared" si="5"/>
        <v/>
      </c>
      <c r="V70" s="58" t="str">
        <f t="shared" si="5"/>
        <v/>
      </c>
      <c r="W70" s="58" t="str">
        <f t="shared" si="5"/>
        <v/>
      </c>
      <c r="X70" s="58" t="str">
        <f t="shared" si="5"/>
        <v/>
      </c>
      <c r="Y70" s="58" t="str">
        <f t="shared" si="5"/>
        <v/>
      </c>
      <c r="Z70" s="58" t="str">
        <f t="shared" si="5"/>
        <v/>
      </c>
      <c r="AA70" s="58" t="str">
        <f t="shared" si="5"/>
        <v/>
      </c>
      <c r="AB70" s="58" t="str">
        <f t="shared" si="5"/>
        <v/>
      </c>
      <c r="AC70" s="58" t="str">
        <f t="shared" si="5"/>
        <v/>
      </c>
      <c r="AD70" s="58" t="str">
        <f t="shared" si="5"/>
        <v/>
      </c>
      <c r="AE70" s="58" t="str">
        <f t="shared" si="5"/>
        <v/>
      </c>
    </row>
    <row r="71" spans="1:31" x14ac:dyDescent="0.3">
      <c r="A71" s="57">
        <v>21</v>
      </c>
      <c r="B71" s="58" t="str">
        <f t="shared" si="5"/>
        <v/>
      </c>
      <c r="C71" s="58" t="str">
        <f t="shared" si="5"/>
        <v/>
      </c>
      <c r="D71" s="58" t="str">
        <f t="shared" si="5"/>
        <v/>
      </c>
      <c r="E71" s="58" t="str">
        <f t="shared" si="5"/>
        <v/>
      </c>
      <c r="F71" s="58" t="str">
        <f t="shared" si="5"/>
        <v/>
      </c>
      <c r="G71" s="58" t="str">
        <f t="shared" si="5"/>
        <v/>
      </c>
      <c r="H71" s="58" t="str">
        <f t="shared" si="5"/>
        <v/>
      </c>
      <c r="I71" s="58" t="str">
        <f t="shared" si="5"/>
        <v/>
      </c>
      <c r="J71" s="58" t="str">
        <f t="shared" si="5"/>
        <v/>
      </c>
      <c r="K71" s="58" t="str">
        <f t="shared" si="5"/>
        <v/>
      </c>
      <c r="L71" s="58" t="str">
        <f t="shared" si="5"/>
        <v/>
      </c>
      <c r="M71" s="58" t="str">
        <f t="shared" si="5"/>
        <v/>
      </c>
      <c r="N71" s="58" t="str">
        <f t="shared" si="5"/>
        <v/>
      </c>
      <c r="O71" s="58" t="str">
        <f t="shared" si="5"/>
        <v/>
      </c>
      <c r="P71" s="58" t="str">
        <f t="shared" si="5"/>
        <v/>
      </c>
      <c r="Q71" s="58" t="str">
        <f t="shared" si="5"/>
        <v/>
      </c>
      <c r="R71" s="58" t="str">
        <f t="shared" si="5"/>
        <v/>
      </c>
      <c r="S71" s="58" t="str">
        <f t="shared" si="5"/>
        <v/>
      </c>
      <c r="T71" s="58" t="str">
        <f t="shared" si="5"/>
        <v/>
      </c>
      <c r="U71" s="58" t="str">
        <f t="shared" si="5"/>
        <v/>
      </c>
      <c r="V71" s="58" t="str">
        <f t="shared" si="5"/>
        <v/>
      </c>
      <c r="W71" s="58" t="str">
        <f t="shared" si="5"/>
        <v/>
      </c>
      <c r="X71" s="58" t="str">
        <f t="shared" si="5"/>
        <v/>
      </c>
      <c r="Y71" s="58" t="str">
        <f t="shared" si="5"/>
        <v/>
      </c>
      <c r="Z71" s="58" t="str">
        <f t="shared" si="5"/>
        <v/>
      </c>
      <c r="AA71" s="58" t="str">
        <f t="shared" si="5"/>
        <v/>
      </c>
      <c r="AB71" s="58" t="str">
        <f t="shared" si="5"/>
        <v/>
      </c>
      <c r="AC71" s="58" t="str">
        <f t="shared" si="5"/>
        <v/>
      </c>
      <c r="AD71" s="58" t="str">
        <f t="shared" si="5"/>
        <v/>
      </c>
      <c r="AE71" s="58" t="str">
        <f t="shared" si="5"/>
        <v/>
      </c>
    </row>
    <row r="72" spans="1:31" x14ac:dyDescent="0.3">
      <c r="A72" s="57">
        <v>22</v>
      </c>
      <c r="B72" s="58" t="str">
        <f t="shared" si="5"/>
        <v/>
      </c>
      <c r="C72" s="58" t="str">
        <f t="shared" si="5"/>
        <v/>
      </c>
      <c r="D72" s="58" t="str">
        <f t="shared" si="5"/>
        <v/>
      </c>
      <c r="E72" s="58" t="str">
        <f t="shared" si="5"/>
        <v/>
      </c>
      <c r="F72" s="58" t="str">
        <f t="shared" si="5"/>
        <v/>
      </c>
      <c r="G72" s="58" t="str">
        <f t="shared" si="5"/>
        <v/>
      </c>
      <c r="H72" s="58" t="str">
        <f t="shared" si="5"/>
        <v/>
      </c>
      <c r="I72" s="58" t="str">
        <f t="shared" si="5"/>
        <v/>
      </c>
      <c r="J72" s="58" t="str">
        <f t="shared" si="5"/>
        <v/>
      </c>
      <c r="K72" s="58" t="str">
        <f t="shared" si="5"/>
        <v/>
      </c>
      <c r="L72" s="58" t="str">
        <f t="shared" si="5"/>
        <v/>
      </c>
      <c r="M72" s="58" t="str">
        <f t="shared" si="5"/>
        <v/>
      </c>
      <c r="N72" s="58" t="str">
        <f t="shared" si="5"/>
        <v/>
      </c>
      <c r="O72" s="58" t="str">
        <f t="shared" si="5"/>
        <v/>
      </c>
      <c r="P72" s="58" t="str">
        <f t="shared" si="5"/>
        <v/>
      </c>
      <c r="Q72" s="58" t="str">
        <f t="shared" si="5"/>
        <v/>
      </c>
      <c r="R72" s="58" t="str">
        <f t="shared" si="5"/>
        <v/>
      </c>
      <c r="S72" s="58" t="str">
        <f t="shared" si="5"/>
        <v/>
      </c>
      <c r="T72" s="58" t="str">
        <f t="shared" si="5"/>
        <v/>
      </c>
      <c r="U72" s="58" t="str">
        <f t="shared" si="5"/>
        <v/>
      </c>
      <c r="V72" s="58" t="str">
        <f t="shared" si="5"/>
        <v/>
      </c>
      <c r="W72" s="58" t="str">
        <f t="shared" si="5"/>
        <v/>
      </c>
      <c r="X72" s="58" t="str">
        <f t="shared" si="5"/>
        <v/>
      </c>
      <c r="Y72" s="58" t="str">
        <f t="shared" si="5"/>
        <v/>
      </c>
      <c r="Z72" s="58" t="str">
        <f t="shared" si="5"/>
        <v/>
      </c>
      <c r="AA72" s="58" t="str">
        <f t="shared" si="5"/>
        <v/>
      </c>
      <c r="AB72" s="58" t="str">
        <f t="shared" si="5"/>
        <v/>
      </c>
      <c r="AC72" s="58" t="str">
        <f t="shared" si="5"/>
        <v/>
      </c>
      <c r="AD72" s="58" t="str">
        <f t="shared" si="5"/>
        <v/>
      </c>
      <c r="AE72" s="58" t="str">
        <f t="shared" si="5"/>
        <v/>
      </c>
    </row>
    <row r="73" spans="1:31" x14ac:dyDescent="0.3">
      <c r="A73" s="57">
        <v>23</v>
      </c>
      <c r="B73" s="58" t="str">
        <f t="shared" si="5"/>
        <v/>
      </c>
      <c r="C73" s="58" t="str">
        <f t="shared" si="5"/>
        <v/>
      </c>
      <c r="D73" s="58" t="str">
        <f t="shared" si="5"/>
        <v/>
      </c>
      <c r="E73" s="58" t="str">
        <f t="shared" si="5"/>
        <v/>
      </c>
      <c r="F73" s="58" t="str">
        <f t="shared" si="5"/>
        <v/>
      </c>
      <c r="G73" s="58" t="str">
        <f t="shared" si="5"/>
        <v/>
      </c>
      <c r="H73" s="58" t="str">
        <f t="shared" si="5"/>
        <v/>
      </c>
      <c r="I73" s="58" t="str">
        <f t="shared" si="5"/>
        <v/>
      </c>
      <c r="J73" s="58" t="str">
        <f t="shared" si="5"/>
        <v/>
      </c>
      <c r="K73" s="58" t="str">
        <f t="shared" si="5"/>
        <v/>
      </c>
      <c r="L73" s="58" t="str">
        <f t="shared" si="5"/>
        <v/>
      </c>
      <c r="M73" s="58" t="str">
        <f t="shared" si="5"/>
        <v/>
      </c>
      <c r="N73" s="58" t="str">
        <f t="shared" si="5"/>
        <v/>
      </c>
      <c r="O73" s="58" t="str">
        <f t="shared" si="5"/>
        <v/>
      </c>
      <c r="P73" s="58" t="str">
        <f t="shared" si="5"/>
        <v/>
      </c>
      <c r="Q73" s="58" t="str">
        <f t="shared" si="5"/>
        <v/>
      </c>
      <c r="R73" s="58" t="str">
        <f t="shared" si="5"/>
        <v/>
      </c>
      <c r="S73" s="58" t="str">
        <f t="shared" si="5"/>
        <v/>
      </c>
      <c r="T73" s="58" t="str">
        <f t="shared" si="5"/>
        <v/>
      </c>
      <c r="U73" s="58" t="str">
        <f t="shared" si="5"/>
        <v/>
      </c>
      <c r="V73" s="58" t="str">
        <f t="shared" si="5"/>
        <v/>
      </c>
      <c r="W73" s="58" t="str">
        <f t="shared" si="5"/>
        <v/>
      </c>
      <c r="X73" s="58" t="str">
        <f t="shared" si="5"/>
        <v/>
      </c>
      <c r="Y73" s="58" t="str">
        <f t="shared" si="5"/>
        <v/>
      </c>
      <c r="Z73" s="58" t="str">
        <f t="shared" si="5"/>
        <v/>
      </c>
      <c r="AA73" s="58" t="str">
        <f t="shared" si="5"/>
        <v/>
      </c>
      <c r="AB73" s="58" t="str">
        <f t="shared" si="5"/>
        <v/>
      </c>
      <c r="AC73" s="58" t="str">
        <f t="shared" si="5"/>
        <v/>
      </c>
      <c r="AD73" s="58" t="str">
        <f t="shared" si="5"/>
        <v/>
      </c>
      <c r="AE73" s="58" t="str">
        <f t="shared" si="5"/>
        <v/>
      </c>
    </row>
    <row r="74" spans="1:31" x14ac:dyDescent="0.3">
      <c r="A74" s="57">
        <v>24</v>
      </c>
      <c r="B74" s="58" t="str">
        <f t="shared" si="5"/>
        <v/>
      </c>
      <c r="C74" s="58" t="str">
        <f t="shared" si="5"/>
        <v/>
      </c>
      <c r="D74" s="58" t="str">
        <f t="shared" si="5"/>
        <v/>
      </c>
      <c r="E74" s="58" t="str">
        <f t="shared" si="5"/>
        <v/>
      </c>
      <c r="F74" s="58" t="str">
        <f t="shared" si="5"/>
        <v/>
      </c>
      <c r="G74" s="58" t="str">
        <f t="shared" si="5"/>
        <v/>
      </c>
      <c r="H74" s="58" t="str">
        <f t="shared" si="5"/>
        <v/>
      </c>
      <c r="I74" s="58" t="str">
        <f t="shared" si="5"/>
        <v/>
      </c>
      <c r="J74" s="58" t="str">
        <f t="shared" si="5"/>
        <v/>
      </c>
      <c r="K74" s="58" t="str">
        <f t="shared" si="5"/>
        <v/>
      </c>
      <c r="L74" s="58" t="str">
        <f t="shared" si="5"/>
        <v/>
      </c>
      <c r="M74" s="58" t="str">
        <f t="shared" si="5"/>
        <v/>
      </c>
      <c r="N74" s="58" t="str">
        <f t="shared" si="5"/>
        <v/>
      </c>
      <c r="O74" s="58" t="str">
        <f t="shared" si="5"/>
        <v/>
      </c>
      <c r="P74" s="58" t="str">
        <f t="shared" si="5"/>
        <v/>
      </c>
      <c r="Q74" s="58" t="str">
        <f t="shared" si="5"/>
        <v/>
      </c>
      <c r="R74" s="58" t="str">
        <f t="shared" si="5"/>
        <v/>
      </c>
      <c r="S74" s="58" t="str">
        <f t="shared" si="5"/>
        <v/>
      </c>
      <c r="T74" s="58" t="str">
        <f t="shared" si="5"/>
        <v/>
      </c>
      <c r="U74" s="58" t="str">
        <f t="shared" si="5"/>
        <v/>
      </c>
      <c r="V74" s="58" t="str">
        <f t="shared" si="5"/>
        <v/>
      </c>
      <c r="W74" s="58" t="str">
        <f t="shared" si="5"/>
        <v/>
      </c>
      <c r="X74" s="58" t="str">
        <f t="shared" si="5"/>
        <v/>
      </c>
      <c r="Y74" s="58" t="str">
        <f t="shared" si="5"/>
        <v/>
      </c>
      <c r="Z74" s="58" t="str">
        <f t="shared" si="5"/>
        <v/>
      </c>
      <c r="AA74" s="58" t="str">
        <f t="shared" si="5"/>
        <v/>
      </c>
      <c r="AB74" s="58" t="str">
        <f t="shared" si="5"/>
        <v/>
      </c>
      <c r="AC74" s="58" t="str">
        <f t="shared" si="5"/>
        <v/>
      </c>
      <c r="AD74" s="58" t="str">
        <f t="shared" si="5"/>
        <v/>
      </c>
      <c r="AE74" s="58" t="str">
        <f t="shared" si="5"/>
        <v/>
      </c>
    </row>
    <row r="75" spans="1:31" x14ac:dyDescent="0.3">
      <c r="A75" s="57">
        <v>25</v>
      </c>
      <c r="B75" s="58" t="str">
        <f t="shared" si="5"/>
        <v/>
      </c>
      <c r="C75" s="58" t="str">
        <f t="shared" si="5"/>
        <v/>
      </c>
      <c r="D75" s="58" t="str">
        <f t="shared" si="5"/>
        <v/>
      </c>
      <c r="E75" s="58" t="str">
        <f t="shared" si="5"/>
        <v/>
      </c>
      <c r="F75" s="58" t="str">
        <f t="shared" si="5"/>
        <v/>
      </c>
      <c r="G75" s="58" t="str">
        <f t="shared" si="5"/>
        <v/>
      </c>
      <c r="H75" s="58" t="str">
        <f t="shared" si="5"/>
        <v/>
      </c>
      <c r="I75" s="58" t="str">
        <f t="shared" si="5"/>
        <v/>
      </c>
      <c r="J75" s="58" t="str">
        <f t="shared" si="5"/>
        <v/>
      </c>
      <c r="K75" s="58" t="str">
        <f t="shared" si="5"/>
        <v/>
      </c>
      <c r="L75" s="58" t="str">
        <f t="shared" si="5"/>
        <v/>
      </c>
      <c r="M75" s="58" t="str">
        <f t="shared" si="5"/>
        <v/>
      </c>
      <c r="N75" s="58" t="str">
        <f t="shared" si="5"/>
        <v/>
      </c>
      <c r="O75" s="58" t="str">
        <f t="shared" si="5"/>
        <v/>
      </c>
      <c r="P75" s="58" t="str">
        <f t="shared" si="5"/>
        <v/>
      </c>
      <c r="Q75" s="58" t="str">
        <f t="shared" si="5"/>
        <v/>
      </c>
      <c r="R75" s="58" t="str">
        <f t="shared" si="5"/>
        <v/>
      </c>
      <c r="S75" s="58" t="str">
        <f t="shared" si="5"/>
        <v/>
      </c>
      <c r="T75" s="58" t="str">
        <f t="shared" si="5"/>
        <v/>
      </c>
      <c r="U75" s="58" t="str">
        <f t="shared" si="5"/>
        <v/>
      </c>
      <c r="V75" s="58" t="str">
        <f t="shared" si="5"/>
        <v/>
      </c>
      <c r="W75" s="58" t="str">
        <f t="shared" si="5"/>
        <v/>
      </c>
      <c r="X75" s="58" t="str">
        <f t="shared" si="5"/>
        <v/>
      </c>
      <c r="Y75" s="58" t="str">
        <f t="shared" si="5"/>
        <v/>
      </c>
      <c r="Z75" s="58" t="str">
        <f t="shared" si="5"/>
        <v/>
      </c>
      <c r="AA75" s="58" t="str">
        <f t="shared" si="5"/>
        <v/>
      </c>
      <c r="AB75" s="58" t="str">
        <f t="shared" si="5"/>
        <v/>
      </c>
      <c r="AC75" s="58" t="str">
        <f t="shared" si="5"/>
        <v/>
      </c>
      <c r="AD75" s="58" t="str">
        <f t="shared" si="5"/>
        <v/>
      </c>
      <c r="AE75" s="58" t="str">
        <f t="shared" si="5"/>
        <v/>
      </c>
    </row>
    <row r="76" spans="1:31" x14ac:dyDescent="0.3">
      <c r="A76" s="57">
        <v>26</v>
      </c>
      <c r="B76" s="58" t="str">
        <f t="shared" si="5"/>
        <v/>
      </c>
      <c r="C76" s="58" t="str">
        <f t="shared" si="5"/>
        <v/>
      </c>
      <c r="D76" s="58" t="str">
        <f t="shared" si="5"/>
        <v/>
      </c>
      <c r="E76" s="58" t="str">
        <f t="shared" si="5"/>
        <v/>
      </c>
      <c r="F76" s="58" t="str">
        <f t="shared" si="5"/>
        <v/>
      </c>
      <c r="G76" s="58" t="str">
        <f t="shared" si="5"/>
        <v/>
      </c>
      <c r="H76" s="58" t="str">
        <f t="shared" si="5"/>
        <v/>
      </c>
      <c r="I76" s="58" t="str">
        <f t="shared" si="5"/>
        <v/>
      </c>
      <c r="J76" s="58" t="str">
        <f t="shared" si="5"/>
        <v/>
      </c>
      <c r="K76" s="58" t="str">
        <f t="shared" si="5"/>
        <v/>
      </c>
      <c r="L76" s="58" t="str">
        <f t="shared" si="5"/>
        <v/>
      </c>
      <c r="M76" s="58" t="str">
        <f t="shared" si="5"/>
        <v/>
      </c>
      <c r="N76" s="58" t="str">
        <f t="shared" si="5"/>
        <v/>
      </c>
      <c r="O76" s="58" t="str">
        <f t="shared" si="5"/>
        <v/>
      </c>
      <c r="P76" s="58" t="str">
        <f t="shared" si="5"/>
        <v/>
      </c>
      <c r="Q76" s="58" t="str">
        <f t="shared" ref="Q76:AE76" si="6">IF(Q28&gt;0,LN(Q28),"")</f>
        <v/>
      </c>
      <c r="R76" s="58" t="str">
        <f t="shared" si="6"/>
        <v/>
      </c>
      <c r="S76" s="58" t="str">
        <f t="shared" si="6"/>
        <v/>
      </c>
      <c r="T76" s="58" t="str">
        <f t="shared" si="6"/>
        <v/>
      </c>
      <c r="U76" s="58" t="str">
        <f t="shared" si="6"/>
        <v/>
      </c>
      <c r="V76" s="58" t="str">
        <f t="shared" si="6"/>
        <v/>
      </c>
      <c r="W76" s="58" t="str">
        <f t="shared" si="6"/>
        <v/>
      </c>
      <c r="X76" s="58" t="str">
        <f t="shared" si="6"/>
        <v/>
      </c>
      <c r="Y76" s="58" t="str">
        <f t="shared" si="6"/>
        <v/>
      </c>
      <c r="Z76" s="58" t="str">
        <f t="shared" si="6"/>
        <v/>
      </c>
      <c r="AA76" s="58" t="str">
        <f t="shared" si="6"/>
        <v/>
      </c>
      <c r="AB76" s="58" t="str">
        <f t="shared" si="6"/>
        <v/>
      </c>
      <c r="AC76" s="58" t="str">
        <f t="shared" si="6"/>
        <v/>
      </c>
      <c r="AD76" s="58" t="str">
        <f t="shared" si="6"/>
        <v/>
      </c>
      <c r="AE76" s="58" t="str">
        <f t="shared" si="6"/>
        <v/>
      </c>
    </row>
    <row r="77" spans="1:31" x14ac:dyDescent="0.3">
      <c r="A77" s="57">
        <v>27</v>
      </c>
      <c r="B77" s="58" t="str">
        <f t="shared" ref="B77:AE85" si="7">IF(B29&gt;0,LN(B29),"")</f>
        <v/>
      </c>
      <c r="C77" s="58" t="str">
        <f t="shared" si="7"/>
        <v/>
      </c>
      <c r="D77" s="58" t="str">
        <f t="shared" si="7"/>
        <v/>
      </c>
      <c r="E77" s="58" t="str">
        <f t="shared" si="7"/>
        <v/>
      </c>
      <c r="F77" s="58" t="str">
        <f t="shared" si="7"/>
        <v/>
      </c>
      <c r="G77" s="58" t="str">
        <f t="shared" si="7"/>
        <v/>
      </c>
      <c r="H77" s="58" t="str">
        <f t="shared" si="7"/>
        <v/>
      </c>
      <c r="I77" s="58" t="str">
        <f t="shared" si="7"/>
        <v/>
      </c>
      <c r="J77" s="58" t="str">
        <f t="shared" si="7"/>
        <v/>
      </c>
      <c r="K77" s="58" t="str">
        <f t="shared" si="7"/>
        <v/>
      </c>
      <c r="L77" s="58" t="str">
        <f t="shared" si="7"/>
        <v/>
      </c>
      <c r="M77" s="58" t="str">
        <f t="shared" si="7"/>
        <v/>
      </c>
      <c r="N77" s="58" t="str">
        <f t="shared" si="7"/>
        <v/>
      </c>
      <c r="O77" s="58" t="str">
        <f t="shared" si="7"/>
        <v/>
      </c>
      <c r="P77" s="58" t="str">
        <f t="shared" si="7"/>
        <v/>
      </c>
      <c r="Q77" s="58" t="str">
        <f t="shared" si="7"/>
        <v/>
      </c>
      <c r="R77" s="58" t="str">
        <f t="shared" si="7"/>
        <v/>
      </c>
      <c r="S77" s="58" t="str">
        <f t="shared" si="7"/>
        <v/>
      </c>
      <c r="T77" s="58" t="str">
        <f t="shared" si="7"/>
        <v/>
      </c>
      <c r="U77" s="58" t="str">
        <f t="shared" si="7"/>
        <v/>
      </c>
      <c r="V77" s="58" t="str">
        <f t="shared" si="7"/>
        <v/>
      </c>
      <c r="W77" s="58" t="str">
        <f t="shared" si="7"/>
        <v/>
      </c>
      <c r="X77" s="58" t="str">
        <f t="shared" si="7"/>
        <v/>
      </c>
      <c r="Y77" s="58" t="str">
        <f t="shared" si="7"/>
        <v/>
      </c>
      <c r="Z77" s="58" t="str">
        <f t="shared" si="7"/>
        <v/>
      </c>
      <c r="AA77" s="58" t="str">
        <f t="shared" si="7"/>
        <v/>
      </c>
      <c r="AB77" s="58" t="str">
        <f t="shared" si="7"/>
        <v/>
      </c>
      <c r="AC77" s="58" t="str">
        <f t="shared" si="7"/>
        <v/>
      </c>
      <c r="AD77" s="58" t="str">
        <f t="shared" si="7"/>
        <v/>
      </c>
      <c r="AE77" s="58" t="str">
        <f t="shared" si="7"/>
        <v/>
      </c>
    </row>
    <row r="78" spans="1:31" x14ac:dyDescent="0.3">
      <c r="A78" s="57">
        <v>28</v>
      </c>
      <c r="B78" s="58" t="str">
        <f t="shared" si="7"/>
        <v/>
      </c>
      <c r="C78" s="58" t="str">
        <f t="shared" si="7"/>
        <v/>
      </c>
      <c r="D78" s="58" t="str">
        <f t="shared" si="7"/>
        <v/>
      </c>
      <c r="E78" s="58" t="str">
        <f t="shared" si="7"/>
        <v/>
      </c>
      <c r="F78" s="58" t="str">
        <f t="shared" si="7"/>
        <v/>
      </c>
      <c r="G78" s="58" t="str">
        <f t="shared" si="7"/>
        <v/>
      </c>
      <c r="H78" s="58" t="str">
        <f t="shared" si="7"/>
        <v/>
      </c>
      <c r="I78" s="58" t="str">
        <f t="shared" si="7"/>
        <v/>
      </c>
      <c r="J78" s="58" t="str">
        <f t="shared" si="7"/>
        <v/>
      </c>
      <c r="K78" s="58" t="str">
        <f t="shared" si="7"/>
        <v/>
      </c>
      <c r="L78" s="58" t="str">
        <f t="shared" si="7"/>
        <v/>
      </c>
      <c r="M78" s="58" t="str">
        <f t="shared" si="7"/>
        <v/>
      </c>
      <c r="N78" s="58" t="str">
        <f t="shared" si="7"/>
        <v/>
      </c>
      <c r="O78" s="58" t="str">
        <f t="shared" si="7"/>
        <v/>
      </c>
      <c r="P78" s="58" t="str">
        <f t="shared" si="7"/>
        <v/>
      </c>
      <c r="Q78" s="58" t="str">
        <f t="shared" si="7"/>
        <v/>
      </c>
      <c r="R78" s="58" t="str">
        <f t="shared" si="7"/>
        <v/>
      </c>
      <c r="S78" s="58" t="str">
        <f t="shared" si="7"/>
        <v/>
      </c>
      <c r="T78" s="58" t="str">
        <f t="shared" si="7"/>
        <v/>
      </c>
      <c r="U78" s="58" t="str">
        <f t="shared" si="7"/>
        <v/>
      </c>
      <c r="V78" s="58" t="str">
        <f t="shared" si="7"/>
        <v/>
      </c>
      <c r="W78" s="58" t="str">
        <f t="shared" si="7"/>
        <v/>
      </c>
      <c r="X78" s="58" t="str">
        <f t="shared" si="7"/>
        <v/>
      </c>
      <c r="Y78" s="58" t="str">
        <f t="shared" si="7"/>
        <v/>
      </c>
      <c r="Z78" s="58" t="str">
        <f t="shared" si="7"/>
        <v/>
      </c>
      <c r="AA78" s="58" t="str">
        <f t="shared" si="7"/>
        <v/>
      </c>
      <c r="AB78" s="58" t="str">
        <f t="shared" si="7"/>
        <v/>
      </c>
      <c r="AC78" s="58" t="str">
        <f t="shared" si="7"/>
        <v/>
      </c>
      <c r="AD78" s="58" t="str">
        <f t="shared" si="7"/>
        <v/>
      </c>
      <c r="AE78" s="58" t="str">
        <f t="shared" si="7"/>
        <v/>
      </c>
    </row>
    <row r="79" spans="1:31" x14ac:dyDescent="0.3">
      <c r="A79" s="57">
        <v>29</v>
      </c>
      <c r="B79" s="58" t="str">
        <f t="shared" si="7"/>
        <v/>
      </c>
      <c r="C79" s="58" t="str">
        <f t="shared" si="7"/>
        <v/>
      </c>
      <c r="D79" s="58" t="str">
        <f t="shared" si="7"/>
        <v/>
      </c>
      <c r="E79" s="58" t="str">
        <f t="shared" si="7"/>
        <v/>
      </c>
      <c r="F79" s="58" t="str">
        <f t="shared" si="7"/>
        <v/>
      </c>
      <c r="G79" s="58" t="str">
        <f t="shared" si="7"/>
        <v/>
      </c>
      <c r="H79" s="58" t="str">
        <f t="shared" si="7"/>
        <v/>
      </c>
      <c r="I79" s="58" t="str">
        <f t="shared" si="7"/>
        <v/>
      </c>
      <c r="J79" s="58" t="str">
        <f t="shared" si="7"/>
        <v/>
      </c>
      <c r="K79" s="58" t="str">
        <f t="shared" si="7"/>
        <v/>
      </c>
      <c r="L79" s="58" t="str">
        <f t="shared" si="7"/>
        <v/>
      </c>
      <c r="M79" s="58" t="str">
        <f t="shared" si="7"/>
        <v/>
      </c>
      <c r="N79" s="58" t="str">
        <f t="shared" si="7"/>
        <v/>
      </c>
      <c r="O79" s="58" t="str">
        <f t="shared" si="7"/>
        <v/>
      </c>
      <c r="P79" s="58" t="str">
        <f t="shared" si="7"/>
        <v/>
      </c>
      <c r="Q79" s="58" t="str">
        <f t="shared" si="7"/>
        <v/>
      </c>
      <c r="R79" s="58" t="str">
        <f t="shared" si="7"/>
        <v/>
      </c>
      <c r="S79" s="58" t="str">
        <f t="shared" si="7"/>
        <v/>
      </c>
      <c r="T79" s="58" t="str">
        <f t="shared" si="7"/>
        <v/>
      </c>
      <c r="U79" s="58" t="str">
        <f t="shared" si="7"/>
        <v/>
      </c>
      <c r="V79" s="58" t="str">
        <f t="shared" si="7"/>
        <v/>
      </c>
      <c r="W79" s="58" t="str">
        <f t="shared" si="7"/>
        <v/>
      </c>
      <c r="X79" s="58" t="str">
        <f t="shared" si="7"/>
        <v/>
      </c>
      <c r="Y79" s="58" t="str">
        <f t="shared" si="7"/>
        <v/>
      </c>
      <c r="Z79" s="58" t="str">
        <f t="shared" si="7"/>
        <v/>
      </c>
      <c r="AA79" s="58" t="str">
        <f t="shared" si="7"/>
        <v/>
      </c>
      <c r="AB79" s="58" t="str">
        <f t="shared" si="7"/>
        <v/>
      </c>
      <c r="AC79" s="58" t="str">
        <f t="shared" si="7"/>
        <v/>
      </c>
      <c r="AD79" s="58" t="str">
        <f t="shared" si="7"/>
        <v/>
      </c>
      <c r="AE79" s="58" t="str">
        <f t="shared" si="7"/>
        <v/>
      </c>
    </row>
    <row r="80" spans="1:31" x14ac:dyDescent="0.3">
      <c r="A80" s="57">
        <v>30</v>
      </c>
      <c r="B80" s="58" t="str">
        <f t="shared" si="7"/>
        <v/>
      </c>
      <c r="C80" s="58" t="str">
        <f t="shared" si="7"/>
        <v/>
      </c>
      <c r="D80" s="58" t="str">
        <f t="shared" si="7"/>
        <v/>
      </c>
      <c r="E80" s="58" t="str">
        <f t="shared" si="7"/>
        <v/>
      </c>
      <c r="F80" s="58" t="str">
        <f t="shared" si="7"/>
        <v/>
      </c>
      <c r="G80" s="58" t="str">
        <f t="shared" si="7"/>
        <v/>
      </c>
      <c r="H80" s="58" t="str">
        <f t="shared" si="7"/>
        <v/>
      </c>
      <c r="I80" s="58" t="str">
        <f t="shared" si="7"/>
        <v/>
      </c>
      <c r="J80" s="58" t="str">
        <f t="shared" si="7"/>
        <v/>
      </c>
      <c r="K80" s="58" t="str">
        <f t="shared" si="7"/>
        <v/>
      </c>
      <c r="L80" s="58" t="str">
        <f t="shared" si="7"/>
        <v/>
      </c>
      <c r="M80" s="58" t="str">
        <f t="shared" si="7"/>
        <v/>
      </c>
      <c r="N80" s="58" t="str">
        <f t="shared" si="7"/>
        <v/>
      </c>
      <c r="O80" s="58" t="str">
        <f t="shared" si="7"/>
        <v/>
      </c>
      <c r="P80" s="58" t="str">
        <f t="shared" si="7"/>
        <v/>
      </c>
      <c r="Q80" s="58" t="str">
        <f t="shared" si="7"/>
        <v/>
      </c>
      <c r="R80" s="58" t="str">
        <f t="shared" si="7"/>
        <v/>
      </c>
      <c r="S80" s="58" t="str">
        <f t="shared" si="7"/>
        <v/>
      </c>
      <c r="T80" s="58" t="str">
        <f t="shared" si="7"/>
        <v/>
      </c>
      <c r="U80" s="58" t="str">
        <f t="shared" si="7"/>
        <v/>
      </c>
      <c r="V80" s="58" t="str">
        <f t="shared" si="7"/>
        <v/>
      </c>
      <c r="W80" s="58" t="str">
        <f t="shared" si="7"/>
        <v/>
      </c>
      <c r="X80" s="58" t="str">
        <f t="shared" si="7"/>
        <v/>
      </c>
      <c r="Y80" s="58" t="str">
        <f t="shared" si="7"/>
        <v/>
      </c>
      <c r="Z80" s="58" t="str">
        <f t="shared" si="7"/>
        <v/>
      </c>
      <c r="AA80" s="58" t="str">
        <f t="shared" si="7"/>
        <v/>
      </c>
      <c r="AB80" s="58" t="str">
        <f t="shared" si="7"/>
        <v/>
      </c>
      <c r="AC80" s="58" t="str">
        <f t="shared" si="7"/>
        <v/>
      </c>
      <c r="AD80" s="58" t="str">
        <f t="shared" si="7"/>
        <v/>
      </c>
      <c r="AE80" s="58" t="str">
        <f t="shared" si="7"/>
        <v/>
      </c>
    </row>
    <row r="81" spans="1:31" x14ac:dyDescent="0.3">
      <c r="A81" s="57">
        <v>31</v>
      </c>
      <c r="B81" s="58" t="str">
        <f t="shared" si="7"/>
        <v/>
      </c>
      <c r="C81" s="58" t="str">
        <f t="shared" si="7"/>
        <v/>
      </c>
      <c r="D81" s="58" t="str">
        <f t="shared" si="7"/>
        <v/>
      </c>
      <c r="E81" s="58" t="str">
        <f t="shared" si="7"/>
        <v/>
      </c>
      <c r="F81" s="58" t="str">
        <f t="shared" si="7"/>
        <v/>
      </c>
      <c r="G81" s="58" t="str">
        <f t="shared" si="7"/>
        <v/>
      </c>
      <c r="H81" s="58" t="str">
        <f t="shared" si="7"/>
        <v/>
      </c>
      <c r="I81" s="58" t="str">
        <f t="shared" si="7"/>
        <v/>
      </c>
      <c r="J81" s="58" t="str">
        <f t="shared" si="7"/>
        <v/>
      </c>
      <c r="K81" s="58" t="str">
        <f t="shared" si="7"/>
        <v/>
      </c>
      <c r="L81" s="58" t="str">
        <f t="shared" si="7"/>
        <v/>
      </c>
      <c r="M81" s="58" t="str">
        <f t="shared" si="7"/>
        <v/>
      </c>
      <c r="N81" s="58" t="str">
        <f t="shared" si="7"/>
        <v/>
      </c>
      <c r="O81" s="58" t="str">
        <f t="shared" si="7"/>
        <v/>
      </c>
      <c r="P81" s="58" t="str">
        <f t="shared" si="7"/>
        <v/>
      </c>
      <c r="Q81" s="58" t="str">
        <f t="shared" si="7"/>
        <v/>
      </c>
      <c r="R81" s="58" t="str">
        <f t="shared" si="7"/>
        <v/>
      </c>
      <c r="S81" s="58" t="str">
        <f t="shared" si="7"/>
        <v/>
      </c>
      <c r="T81" s="58" t="str">
        <f t="shared" si="7"/>
        <v/>
      </c>
      <c r="U81" s="58" t="str">
        <f t="shared" si="7"/>
        <v/>
      </c>
      <c r="V81" s="58" t="str">
        <f t="shared" si="7"/>
        <v/>
      </c>
      <c r="W81" s="58" t="str">
        <f t="shared" si="7"/>
        <v/>
      </c>
      <c r="X81" s="58" t="str">
        <f t="shared" si="7"/>
        <v/>
      </c>
      <c r="Y81" s="58" t="str">
        <f t="shared" si="7"/>
        <v/>
      </c>
      <c r="Z81" s="58" t="str">
        <f t="shared" si="7"/>
        <v/>
      </c>
      <c r="AA81" s="58" t="str">
        <f t="shared" si="7"/>
        <v/>
      </c>
      <c r="AB81" s="58" t="str">
        <f t="shared" si="7"/>
        <v/>
      </c>
      <c r="AC81" s="58" t="str">
        <f t="shared" si="7"/>
        <v/>
      </c>
      <c r="AD81" s="58" t="str">
        <f t="shared" si="7"/>
        <v/>
      </c>
      <c r="AE81" s="58" t="str">
        <f t="shared" si="7"/>
        <v/>
      </c>
    </row>
    <row r="82" spans="1:31" x14ac:dyDescent="0.3">
      <c r="A82" s="57">
        <v>32</v>
      </c>
      <c r="B82" s="58" t="str">
        <f t="shared" si="7"/>
        <v/>
      </c>
      <c r="C82" s="58" t="str">
        <f t="shared" si="7"/>
        <v/>
      </c>
      <c r="D82" s="58" t="str">
        <f t="shared" si="7"/>
        <v/>
      </c>
      <c r="E82" s="58" t="str">
        <f t="shared" si="7"/>
        <v/>
      </c>
      <c r="F82" s="58" t="str">
        <f t="shared" si="7"/>
        <v/>
      </c>
      <c r="G82" s="58" t="str">
        <f t="shared" si="7"/>
        <v/>
      </c>
      <c r="H82" s="58" t="str">
        <f t="shared" si="7"/>
        <v/>
      </c>
      <c r="I82" s="58" t="str">
        <f t="shared" si="7"/>
        <v/>
      </c>
      <c r="J82" s="58" t="str">
        <f t="shared" si="7"/>
        <v/>
      </c>
      <c r="K82" s="58" t="str">
        <f t="shared" si="7"/>
        <v/>
      </c>
      <c r="L82" s="58" t="str">
        <f t="shared" si="7"/>
        <v/>
      </c>
      <c r="M82" s="58" t="str">
        <f t="shared" si="7"/>
        <v/>
      </c>
      <c r="N82" s="58" t="str">
        <f t="shared" si="7"/>
        <v/>
      </c>
      <c r="O82" s="58" t="str">
        <f t="shared" si="7"/>
        <v/>
      </c>
      <c r="P82" s="58" t="str">
        <f t="shared" si="7"/>
        <v/>
      </c>
      <c r="Q82" s="58" t="str">
        <f t="shared" si="7"/>
        <v/>
      </c>
      <c r="R82" s="58" t="str">
        <f t="shared" si="7"/>
        <v/>
      </c>
      <c r="S82" s="58" t="str">
        <f t="shared" si="7"/>
        <v/>
      </c>
      <c r="T82" s="58" t="str">
        <f t="shared" si="7"/>
        <v/>
      </c>
      <c r="U82" s="58" t="str">
        <f t="shared" si="7"/>
        <v/>
      </c>
      <c r="V82" s="58" t="str">
        <f t="shared" si="7"/>
        <v/>
      </c>
      <c r="W82" s="58" t="str">
        <f t="shared" si="7"/>
        <v/>
      </c>
      <c r="X82" s="58" t="str">
        <f t="shared" si="7"/>
        <v/>
      </c>
      <c r="Y82" s="58" t="str">
        <f t="shared" si="7"/>
        <v/>
      </c>
      <c r="Z82" s="58" t="str">
        <f t="shared" si="7"/>
        <v/>
      </c>
      <c r="AA82" s="58" t="str">
        <f t="shared" si="7"/>
        <v/>
      </c>
      <c r="AB82" s="58" t="str">
        <f t="shared" si="7"/>
        <v/>
      </c>
      <c r="AC82" s="58" t="str">
        <f t="shared" si="7"/>
        <v/>
      </c>
      <c r="AD82" s="58" t="str">
        <f t="shared" si="7"/>
        <v/>
      </c>
      <c r="AE82" s="58" t="str">
        <f t="shared" si="7"/>
        <v/>
      </c>
    </row>
    <row r="83" spans="1:31" x14ac:dyDescent="0.3">
      <c r="A83" s="57">
        <v>33</v>
      </c>
      <c r="B83" s="58" t="str">
        <f t="shared" si="7"/>
        <v/>
      </c>
      <c r="C83" s="58" t="str">
        <f t="shared" si="7"/>
        <v/>
      </c>
      <c r="D83" s="58" t="str">
        <f t="shared" si="7"/>
        <v/>
      </c>
      <c r="E83" s="58" t="str">
        <f t="shared" si="7"/>
        <v/>
      </c>
      <c r="F83" s="58" t="str">
        <f t="shared" si="7"/>
        <v/>
      </c>
      <c r="G83" s="58" t="str">
        <f t="shared" si="7"/>
        <v/>
      </c>
      <c r="H83" s="58" t="str">
        <f t="shared" si="7"/>
        <v/>
      </c>
      <c r="I83" s="58" t="str">
        <f t="shared" si="7"/>
        <v/>
      </c>
      <c r="J83" s="58" t="str">
        <f t="shared" si="7"/>
        <v/>
      </c>
      <c r="K83" s="58" t="str">
        <f t="shared" si="7"/>
        <v/>
      </c>
      <c r="L83" s="58" t="str">
        <f t="shared" si="7"/>
        <v/>
      </c>
      <c r="M83" s="58" t="str">
        <f t="shared" si="7"/>
        <v/>
      </c>
      <c r="N83" s="58" t="str">
        <f t="shared" si="7"/>
        <v/>
      </c>
      <c r="O83" s="58" t="str">
        <f t="shared" si="7"/>
        <v/>
      </c>
      <c r="P83" s="58" t="str">
        <f t="shared" si="7"/>
        <v/>
      </c>
      <c r="Q83" s="58" t="str">
        <f t="shared" si="7"/>
        <v/>
      </c>
      <c r="R83" s="58" t="str">
        <f t="shared" si="7"/>
        <v/>
      </c>
      <c r="S83" s="58" t="str">
        <f t="shared" si="7"/>
        <v/>
      </c>
      <c r="T83" s="58" t="str">
        <f t="shared" si="7"/>
        <v/>
      </c>
      <c r="U83" s="58" t="str">
        <f t="shared" si="7"/>
        <v/>
      </c>
      <c r="V83" s="58" t="str">
        <f t="shared" si="7"/>
        <v/>
      </c>
      <c r="W83" s="58" t="str">
        <f t="shared" si="7"/>
        <v/>
      </c>
      <c r="X83" s="58" t="str">
        <f t="shared" si="7"/>
        <v/>
      </c>
      <c r="Y83" s="58" t="str">
        <f t="shared" si="7"/>
        <v/>
      </c>
      <c r="Z83" s="58" t="str">
        <f t="shared" si="7"/>
        <v/>
      </c>
      <c r="AA83" s="58" t="str">
        <f t="shared" si="7"/>
        <v/>
      </c>
      <c r="AB83" s="58" t="str">
        <f t="shared" si="7"/>
        <v/>
      </c>
      <c r="AC83" s="58" t="str">
        <f t="shared" si="7"/>
        <v/>
      </c>
      <c r="AD83" s="58" t="str">
        <f t="shared" si="7"/>
        <v/>
      </c>
      <c r="AE83" s="58" t="str">
        <f t="shared" si="7"/>
        <v/>
      </c>
    </row>
    <row r="84" spans="1:31" x14ac:dyDescent="0.3">
      <c r="A84" s="57">
        <v>34</v>
      </c>
      <c r="B84" s="58" t="str">
        <f t="shared" si="7"/>
        <v/>
      </c>
      <c r="C84" s="58" t="str">
        <f t="shared" si="7"/>
        <v/>
      </c>
      <c r="D84" s="58" t="str">
        <f t="shared" si="7"/>
        <v/>
      </c>
      <c r="E84" s="58" t="str">
        <f t="shared" si="7"/>
        <v/>
      </c>
      <c r="F84" s="58" t="str">
        <f t="shared" si="7"/>
        <v/>
      </c>
      <c r="G84" s="58" t="str">
        <f t="shared" si="7"/>
        <v/>
      </c>
      <c r="H84" s="58" t="str">
        <f t="shared" si="7"/>
        <v/>
      </c>
      <c r="I84" s="58" t="str">
        <f t="shared" si="7"/>
        <v/>
      </c>
      <c r="J84" s="58" t="str">
        <f t="shared" si="7"/>
        <v/>
      </c>
      <c r="K84" s="58" t="str">
        <f t="shared" si="7"/>
        <v/>
      </c>
      <c r="L84" s="58" t="str">
        <f t="shared" si="7"/>
        <v/>
      </c>
      <c r="M84" s="58" t="str">
        <f t="shared" si="7"/>
        <v/>
      </c>
      <c r="N84" s="58" t="str">
        <f t="shared" si="7"/>
        <v/>
      </c>
      <c r="O84" s="58" t="str">
        <f t="shared" si="7"/>
        <v/>
      </c>
      <c r="P84" s="58" t="str">
        <f t="shared" si="7"/>
        <v/>
      </c>
      <c r="Q84" s="58" t="str">
        <f t="shared" si="7"/>
        <v/>
      </c>
      <c r="R84" s="58" t="str">
        <f t="shared" si="7"/>
        <v/>
      </c>
      <c r="S84" s="58" t="str">
        <f t="shared" si="7"/>
        <v/>
      </c>
      <c r="T84" s="58" t="str">
        <f t="shared" si="7"/>
        <v/>
      </c>
      <c r="U84" s="58" t="str">
        <f t="shared" si="7"/>
        <v/>
      </c>
      <c r="V84" s="58" t="str">
        <f t="shared" si="7"/>
        <v/>
      </c>
      <c r="W84" s="58" t="str">
        <f t="shared" si="7"/>
        <v/>
      </c>
      <c r="X84" s="58" t="str">
        <f t="shared" si="7"/>
        <v/>
      </c>
      <c r="Y84" s="58" t="str">
        <f t="shared" si="7"/>
        <v/>
      </c>
      <c r="Z84" s="58" t="str">
        <f t="shared" si="7"/>
        <v/>
      </c>
      <c r="AA84" s="58" t="str">
        <f t="shared" si="7"/>
        <v/>
      </c>
      <c r="AB84" s="58" t="str">
        <f t="shared" si="7"/>
        <v/>
      </c>
      <c r="AC84" s="58" t="str">
        <f t="shared" si="7"/>
        <v/>
      </c>
      <c r="AD84" s="58" t="str">
        <f t="shared" si="7"/>
        <v/>
      </c>
      <c r="AE84" s="58" t="str">
        <f t="shared" si="7"/>
        <v/>
      </c>
    </row>
    <row r="85" spans="1:31" x14ac:dyDescent="0.3">
      <c r="A85" s="57">
        <v>35</v>
      </c>
      <c r="B85" s="58" t="str">
        <f t="shared" si="7"/>
        <v/>
      </c>
      <c r="C85" s="58" t="str">
        <f t="shared" si="7"/>
        <v/>
      </c>
      <c r="D85" s="58" t="str">
        <f t="shared" si="7"/>
        <v/>
      </c>
      <c r="E85" s="58" t="str">
        <f t="shared" si="7"/>
        <v/>
      </c>
      <c r="F85" s="58" t="str">
        <f t="shared" si="7"/>
        <v/>
      </c>
      <c r="G85" s="58" t="str">
        <f t="shared" si="7"/>
        <v/>
      </c>
      <c r="H85" s="58" t="str">
        <f t="shared" si="7"/>
        <v/>
      </c>
      <c r="I85" s="58" t="str">
        <f t="shared" si="7"/>
        <v/>
      </c>
      <c r="J85" s="58" t="str">
        <f t="shared" si="7"/>
        <v/>
      </c>
      <c r="K85" s="58" t="str">
        <f t="shared" si="7"/>
        <v/>
      </c>
      <c r="L85" s="58" t="str">
        <f t="shared" si="7"/>
        <v/>
      </c>
      <c r="M85" s="58" t="str">
        <f t="shared" si="7"/>
        <v/>
      </c>
      <c r="N85" s="58" t="str">
        <f t="shared" si="7"/>
        <v/>
      </c>
      <c r="O85" s="58" t="str">
        <f t="shared" si="7"/>
        <v/>
      </c>
      <c r="P85" s="58" t="str">
        <f t="shared" si="7"/>
        <v/>
      </c>
      <c r="Q85" s="58" t="str">
        <f t="shared" ref="Q85:AE85" si="8">IF(Q37&gt;0,LN(Q37),"")</f>
        <v/>
      </c>
      <c r="R85" s="58" t="str">
        <f t="shared" si="8"/>
        <v/>
      </c>
      <c r="S85" s="58" t="str">
        <f t="shared" si="8"/>
        <v/>
      </c>
      <c r="T85" s="58" t="str">
        <f t="shared" si="8"/>
        <v/>
      </c>
      <c r="U85" s="58" t="str">
        <f t="shared" si="8"/>
        <v/>
      </c>
      <c r="V85" s="58" t="str">
        <f t="shared" si="8"/>
        <v/>
      </c>
      <c r="W85" s="58" t="str">
        <f t="shared" si="8"/>
        <v/>
      </c>
      <c r="X85" s="58" t="str">
        <f t="shared" si="8"/>
        <v/>
      </c>
      <c r="Y85" s="58" t="str">
        <f t="shared" si="8"/>
        <v/>
      </c>
      <c r="Z85" s="58" t="str">
        <f t="shared" si="8"/>
        <v/>
      </c>
      <c r="AA85" s="58" t="str">
        <f t="shared" si="8"/>
        <v/>
      </c>
      <c r="AB85" s="58" t="str">
        <f t="shared" si="8"/>
        <v/>
      </c>
      <c r="AC85" s="58" t="str">
        <f t="shared" si="8"/>
        <v/>
      </c>
      <c r="AD85" s="58" t="str">
        <f t="shared" si="8"/>
        <v/>
      </c>
      <c r="AE85" s="58" t="str">
        <f t="shared" si="8"/>
        <v/>
      </c>
    </row>
    <row r="86" spans="1:31" x14ac:dyDescent="0.3">
      <c r="B86" s="16"/>
      <c r="C86" s="16"/>
      <c r="D86" s="16"/>
      <c r="E86" s="16"/>
      <c r="F86" s="16"/>
    </row>
    <row r="87" spans="1:31" x14ac:dyDescent="0.3">
      <c r="A87" s="175" t="s">
        <v>49</v>
      </c>
      <c r="B87" s="176"/>
      <c r="C87" s="14">
        <f>COUNT(B51:AE85)</f>
        <v>3</v>
      </c>
    </row>
    <row r="88" spans="1:31" x14ac:dyDescent="0.3">
      <c r="B88" s="17"/>
      <c r="C88" s="17"/>
      <c r="D88" s="17"/>
      <c r="E88" s="17"/>
    </row>
    <row r="92" spans="1:31" x14ac:dyDescent="0.3">
      <c r="A92" s="18" t="s">
        <v>50</v>
      </c>
      <c r="D92" s="59">
        <f>AVERAGE(B51:AE85)</f>
        <v>-26.839297229630603</v>
      </c>
    </row>
    <row r="93" spans="1:31" x14ac:dyDescent="0.3">
      <c r="E93" s="17"/>
    </row>
    <row r="98" spans="1:5" x14ac:dyDescent="0.3">
      <c r="D98" s="17"/>
    </row>
    <row r="102" spans="1:5" x14ac:dyDescent="0.3">
      <c r="E102" s="14">
        <f>VAR(B51:AE85)</f>
        <v>1.4051643918199786E-2</v>
      </c>
    </row>
    <row r="103" spans="1:5" x14ac:dyDescent="0.3">
      <c r="A103" s="19" t="s">
        <v>51</v>
      </c>
    </row>
    <row r="108" spans="1:5" x14ac:dyDescent="0.3">
      <c r="A108" s="61" t="s">
        <v>52</v>
      </c>
      <c r="C108" s="60">
        <f>3</f>
        <v>3</v>
      </c>
    </row>
    <row r="110" spans="1:5" x14ac:dyDescent="0.3">
      <c r="A110" s="19" t="s">
        <v>53</v>
      </c>
    </row>
    <row r="114" spans="1:6" x14ac:dyDescent="0.3">
      <c r="A114" s="172" t="s">
        <v>54</v>
      </c>
      <c r="B114" s="172"/>
      <c r="C114" s="172"/>
      <c r="F114" s="14">
        <f>EXP(4*E102)+2*EXP(3*E102)+3*EXP(2*E102)-3</f>
        <v>3.2294340497535767</v>
      </c>
    </row>
    <row r="117" spans="1:6" x14ac:dyDescent="0.3">
      <c r="A117" s="170" t="s">
        <v>55</v>
      </c>
      <c r="B117" s="170"/>
      <c r="C117" s="170"/>
      <c r="F117" s="14">
        <f>C108*(EXP(E102)-1)^2</f>
        <v>6.0073816508884751E-4</v>
      </c>
    </row>
    <row r="121" spans="1:6" x14ac:dyDescent="0.3">
      <c r="C121" s="37">
        <f>F114/F117+3*(1-1/C108)</f>
        <v>5377.776398817532</v>
      </c>
    </row>
    <row r="124" spans="1:6" x14ac:dyDescent="0.3">
      <c r="A124" s="19" t="s">
        <v>56</v>
      </c>
    </row>
    <row r="125" spans="1:6" x14ac:dyDescent="0.3">
      <c r="F125" s="38">
        <f>SQRT(EXP(E102)-1)*(EXP(E102)+2)/SQRT(C108)</f>
        <v>0.20701191653061535</v>
      </c>
    </row>
    <row r="128" spans="1:6" x14ac:dyDescent="0.3">
      <c r="A128" s="177" t="s">
        <v>57</v>
      </c>
      <c r="B128" s="170"/>
      <c r="C128" s="170"/>
      <c r="D128" s="170"/>
    </row>
    <row r="130" spans="1:11" x14ac:dyDescent="0.3">
      <c r="A130" s="19" t="s">
        <v>58</v>
      </c>
      <c r="E130" s="14" t="s">
        <v>59</v>
      </c>
    </row>
    <row r="133" spans="1:11" x14ac:dyDescent="0.3">
      <c r="A133" s="171" t="s">
        <v>60</v>
      </c>
      <c r="B133" s="172"/>
      <c r="C133" s="172"/>
      <c r="D133" s="172"/>
      <c r="E133" s="172"/>
      <c r="F133" s="172"/>
      <c r="G133" s="172"/>
      <c r="H133" s="172"/>
      <c r="I133" s="172"/>
    </row>
    <row r="134" spans="1:11" x14ac:dyDescent="0.3">
      <c r="A134" s="170"/>
      <c r="B134" s="170"/>
      <c r="C134" s="170"/>
      <c r="D134" s="170"/>
      <c r="E134" s="170"/>
    </row>
    <row r="136" spans="1:11" x14ac:dyDescent="0.3">
      <c r="A136" s="171" t="s">
        <v>61</v>
      </c>
      <c r="B136" s="172"/>
      <c r="C136" s="172"/>
      <c r="D136" s="172"/>
      <c r="E136" s="172"/>
      <c r="F136" s="170"/>
      <c r="G136" s="170"/>
      <c r="H136" s="170"/>
      <c r="I136" s="170"/>
      <c r="J136" s="46">
        <v>3.484</v>
      </c>
      <c r="K136" s="61" t="s">
        <v>62</v>
      </c>
    </row>
    <row r="138" spans="1:11" x14ac:dyDescent="0.3">
      <c r="A138" s="171" t="s">
        <v>63</v>
      </c>
      <c r="B138" s="172"/>
      <c r="C138" s="172"/>
    </row>
    <row r="146" spans="1:5" x14ac:dyDescent="0.3">
      <c r="A146" s="14" t="s">
        <v>64</v>
      </c>
      <c r="D146" s="14">
        <f>EXP(D92+E102/2)</f>
        <v>2.2227600918367789E-12</v>
      </c>
    </row>
    <row r="149" spans="1:5" x14ac:dyDescent="0.3">
      <c r="A149" s="14" t="s">
        <v>65</v>
      </c>
      <c r="D149" s="14">
        <f>EXP(2*D92+E102)</f>
        <v>4.9406624258622453E-24</v>
      </c>
    </row>
    <row r="153" spans="1:5" x14ac:dyDescent="0.3">
      <c r="A153" s="14" t="s">
        <v>66</v>
      </c>
      <c r="D153" s="14">
        <f>EXP(E102)-1</f>
        <v>1.4150832308723604E-2</v>
      </c>
    </row>
    <row r="157" spans="1:5" x14ac:dyDescent="0.3">
      <c r="A157" s="14" t="s">
        <v>67</v>
      </c>
      <c r="E157" s="14">
        <f>(E102)/C87+(E102^2)/(2*(C87-1))</f>
        <v>4.733243480267566E-3</v>
      </c>
    </row>
    <row r="161" spans="1:8" x14ac:dyDescent="0.3">
      <c r="A161" s="14" t="s">
        <v>68</v>
      </c>
      <c r="H161" s="14">
        <f>SQRT(C108*D149*D153+C108^2*D149*E157)</f>
        <v>6.4823736423157777E-13</v>
      </c>
    </row>
    <row r="165" spans="1:8" x14ac:dyDescent="0.3">
      <c r="A165" s="14" t="s">
        <v>69</v>
      </c>
      <c r="D165" s="21">
        <f>D146+(J136/C108)*H161</f>
        <v>2.9755797508310511E-12</v>
      </c>
      <c r="E165" s="22"/>
    </row>
    <row r="170" spans="1:8" x14ac:dyDescent="0.3">
      <c r="A170" s="2"/>
      <c r="B170" s="23"/>
    </row>
  </sheetData>
  <sheetProtection algorithmName="SHA-512" hashValue="XTFWAsCidYe/FXBVHOAz4N0m6nL4OcW6UFAIxYN505M+zkPViT/I4Vad8bvhgv66axdPpvchMhSIQXxJTANqkg==" saltValue="ErSfKH9TEYir8OyewyX51Q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7CF02-4E54-4292-A95E-D54B5D6B9031}">
  <sheetPr>
    <tabColor theme="3" tint="0.59999389629810485"/>
  </sheetPr>
  <dimension ref="A2:AE110"/>
  <sheetViews>
    <sheetView workbookViewId="0">
      <pane xSplit="1" ySplit="9" topLeftCell="B83" activePane="bottomRight" state="frozen"/>
      <selection activeCell="B47" sqref="B47"/>
      <selection pane="topRight" activeCell="B47" sqref="B47"/>
      <selection pane="bottomLeft" activeCell="B47" sqref="B47"/>
      <selection pane="bottomRight" activeCell="L87" sqref="L87"/>
    </sheetView>
  </sheetViews>
  <sheetFormatPr defaultColWidth="9.109375" defaultRowHeight="14.4" x14ac:dyDescent="0.3"/>
  <cols>
    <col min="1" max="13" width="9.109375" style="14"/>
    <col min="14" max="14" width="12" style="14" bestFit="1" customWidth="1"/>
    <col min="15" max="15" width="9.109375" style="14"/>
    <col min="16" max="16" width="12.6640625" style="14" bestFit="1" customWidth="1"/>
    <col min="17" max="21" width="9.109375" style="14"/>
    <col min="22" max="22" width="12" style="14" bestFit="1" customWidth="1"/>
    <col min="23" max="24" width="9.109375" style="14"/>
    <col min="25" max="25" width="12" style="14" bestFit="1" customWidth="1"/>
    <col min="26" max="29" width="9.109375" style="14"/>
    <col min="30" max="30" width="12" style="14" bestFit="1" customWidth="1"/>
    <col min="31" max="31" width="19.44140625" style="14" customWidth="1"/>
    <col min="32" max="16384" width="9.109375" style="14"/>
  </cols>
  <sheetData>
    <row r="2" spans="1:31" x14ac:dyDescent="0.3">
      <c r="P2" s="14" t="s">
        <v>70</v>
      </c>
    </row>
    <row r="3" spans="1:31" x14ac:dyDescent="0.3">
      <c r="N3" s="14" t="s">
        <v>71</v>
      </c>
    </row>
    <row r="4" spans="1:31" x14ac:dyDescent="0.3">
      <c r="N4" s="14" t="s">
        <v>72</v>
      </c>
    </row>
    <row r="5" spans="1:31" x14ac:dyDescent="0.3">
      <c r="A5" s="24" t="s">
        <v>73</v>
      </c>
      <c r="B5" s="24" t="s">
        <v>74</v>
      </c>
      <c r="C5" s="24"/>
      <c r="V5" s="14" t="s">
        <v>75</v>
      </c>
    </row>
    <row r="6" spans="1:31" x14ac:dyDescent="0.3">
      <c r="M6" s="25"/>
      <c r="AD6" s="14" t="s">
        <v>76</v>
      </c>
      <c r="AE6" s="14" t="s">
        <v>77</v>
      </c>
    </row>
    <row r="7" spans="1:31" ht="15" thickBot="1" x14ac:dyDescent="0.35">
      <c r="A7" s="26">
        <v>0.10100000000000001</v>
      </c>
      <c r="D7" s="37">
        <v>5377.776398817532</v>
      </c>
      <c r="F7" s="38">
        <v>0.20701191653061535</v>
      </c>
    </row>
    <row r="8" spans="1:31" ht="15" thickTop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0"/>
      <c r="W8" s="20"/>
      <c r="X8" s="20"/>
    </row>
    <row r="9" spans="1:31" x14ac:dyDescent="0.3">
      <c r="B9" s="14">
        <v>-5</v>
      </c>
      <c r="C9" s="28" t="s">
        <v>78</v>
      </c>
      <c r="G9" s="14">
        <f t="shared" ref="G9:G72" si="0">(1-($F$7/6)*(3*B9-B9^3)+(($D$7-3)*(3-6*B9^2+B9^4))/24)</f>
        <v>107044.83472464612</v>
      </c>
      <c r="N9" s="14">
        <f t="shared" ref="N9:N72" si="1">NORMDIST(B9,0,1,FALSE)</f>
        <v>1.4867195147342977E-6</v>
      </c>
      <c r="P9" s="14">
        <f t="shared" ref="P9:P72" si="2">G9*N9</f>
        <v>0.15914564473663897</v>
      </c>
      <c r="V9" s="14">
        <f t="shared" ref="V9:V72" si="3">ABS(P9)</f>
        <v>0.15914564473663897</v>
      </c>
      <c r="Y9" s="14">
        <f>($A$7/2)*V9</f>
        <v>8.0368550592002687E-3</v>
      </c>
      <c r="AD9" s="14">
        <f>Y9</f>
        <v>8.0368550592002687E-3</v>
      </c>
      <c r="AE9" s="14">
        <f t="shared" ref="AE9:AE72" si="4">AD9/SUM($Y$9:$Y$108)</f>
        <v>1.2817126236993475E-5</v>
      </c>
    </row>
    <row r="10" spans="1:31" x14ac:dyDescent="0.3">
      <c r="A10" s="14">
        <v>1</v>
      </c>
      <c r="B10" s="14">
        <f t="shared" ref="B10:B73" si="5">$B$9+A10*$A$7</f>
        <v>-4.899</v>
      </c>
      <c r="G10" s="14">
        <f t="shared" si="0"/>
        <v>97417.16325141296</v>
      </c>
      <c r="N10" s="14">
        <f t="shared" si="1"/>
        <v>2.4509397556839956E-6</v>
      </c>
      <c r="P10" s="14">
        <f t="shared" si="2"/>
        <v>0.238763598298846</v>
      </c>
      <c r="V10" s="14">
        <f t="shared" si="3"/>
        <v>0.238763598298846</v>
      </c>
      <c r="Y10" s="14">
        <f t="shared" ref="Y10:Y73" si="6">($A$7)*V10</f>
        <v>2.4115123428183446E-2</v>
      </c>
      <c r="AD10" s="14">
        <f t="shared" ref="AD10:AD73" si="7">Y10+AD9</f>
        <v>3.2151978487383714E-2</v>
      </c>
      <c r="AE10" s="14">
        <f t="shared" si="4"/>
        <v>5.1275774417524763E-5</v>
      </c>
    </row>
    <row r="11" spans="1:31" x14ac:dyDescent="0.3">
      <c r="A11" s="14">
        <v>2</v>
      </c>
      <c r="B11" s="14">
        <f t="shared" si="5"/>
        <v>-4.798</v>
      </c>
      <c r="G11" s="14">
        <f t="shared" si="0"/>
        <v>88420.056633003856</v>
      </c>
      <c r="N11" s="14">
        <f t="shared" si="1"/>
        <v>3.9995026854766194E-6</v>
      </c>
      <c r="P11" s="14">
        <f t="shared" si="2"/>
        <v>0.35363625395369369</v>
      </c>
      <c r="V11" s="14">
        <f t="shared" si="3"/>
        <v>0.35363625395369369</v>
      </c>
      <c r="Y11" s="14">
        <f t="shared" si="6"/>
        <v>3.5717261649323068E-2</v>
      </c>
      <c r="AD11" s="14">
        <f t="shared" si="7"/>
        <v>6.7869240136706782E-2</v>
      </c>
      <c r="AE11" s="14">
        <f t="shared" si="4"/>
        <v>1.082374401470861E-4</v>
      </c>
    </row>
    <row r="12" spans="1:31" x14ac:dyDescent="0.3">
      <c r="A12" s="14">
        <v>3</v>
      </c>
      <c r="B12" s="14">
        <f t="shared" si="5"/>
        <v>-4.6970000000000001</v>
      </c>
      <c r="G12" s="14">
        <f t="shared" si="0"/>
        <v>80026.665847292024</v>
      </c>
      <c r="N12" s="14">
        <f t="shared" si="1"/>
        <v>6.4602468217096111E-6</v>
      </c>
      <c r="P12" s="14">
        <f t="shared" si="2"/>
        <v>0.51699201369198533</v>
      </c>
      <c r="V12" s="14">
        <f t="shared" si="3"/>
        <v>0.51699201369198533</v>
      </c>
      <c r="Y12" s="14">
        <f t="shared" si="6"/>
        <v>5.2216193382890519E-2</v>
      </c>
      <c r="AD12" s="14">
        <f t="shared" si="7"/>
        <v>0.1200854335195973</v>
      </c>
      <c r="AE12" s="14">
        <f t="shared" si="4"/>
        <v>1.9151149912586879E-4</v>
      </c>
    </row>
    <row r="13" spans="1:31" x14ac:dyDescent="0.3">
      <c r="A13" s="14">
        <v>4</v>
      </c>
      <c r="B13" s="14">
        <f t="shared" si="5"/>
        <v>-4.5960000000000001</v>
      </c>
      <c r="G13" s="14">
        <f t="shared" si="0"/>
        <v>72210.701173538037</v>
      </c>
      <c r="N13" s="14">
        <f t="shared" si="1"/>
        <v>1.0329088331249594E-5</v>
      </c>
      <c r="P13" s="14">
        <f t="shared" si="2"/>
        <v>0.7458707108829431</v>
      </c>
      <c r="V13" s="14">
        <f t="shared" si="3"/>
        <v>0.7458707108829431</v>
      </c>
      <c r="Y13" s="14">
        <f t="shared" si="6"/>
        <v>7.5332941799177253E-2</v>
      </c>
      <c r="AD13" s="14">
        <f t="shared" si="7"/>
        <v>0.19541837531877454</v>
      </c>
      <c r="AE13" s="14">
        <f t="shared" si="4"/>
        <v>3.1165200405370273E-4</v>
      </c>
    </row>
    <row r="14" spans="1:31" x14ac:dyDescent="0.3">
      <c r="A14" s="14">
        <v>5</v>
      </c>
      <c r="B14" s="14">
        <f t="shared" si="5"/>
        <v>-4.4950000000000001</v>
      </c>
      <c r="G14" s="14">
        <f t="shared" si="0"/>
        <v>64946.432192389802</v>
      </c>
      <c r="N14" s="14">
        <f t="shared" si="1"/>
        <v>1.6347247339999862E-5</v>
      </c>
      <c r="P14" s="14">
        <f t="shared" si="2"/>
        <v>1.0616953908995257</v>
      </c>
      <c r="V14" s="14">
        <f t="shared" si="3"/>
        <v>1.0616953908995257</v>
      </c>
      <c r="Y14" s="14">
        <f t="shared" si="6"/>
        <v>0.1072312344808521</v>
      </c>
      <c r="AD14" s="14">
        <f t="shared" si="7"/>
        <v>0.30264960979962663</v>
      </c>
      <c r="AE14" s="14">
        <f t="shared" si="4"/>
        <v>4.8266370686105584E-4</v>
      </c>
    </row>
    <row r="15" spans="1:31" x14ac:dyDescent="0.3">
      <c r="A15" s="14">
        <v>6</v>
      </c>
      <c r="B15" s="14">
        <f t="shared" si="5"/>
        <v>-4.3940000000000001</v>
      </c>
      <c r="G15" s="14">
        <f t="shared" si="0"/>
        <v>58208.687785882517</v>
      </c>
      <c r="N15" s="14">
        <f t="shared" si="1"/>
        <v>2.5609260510355175E-5</v>
      </c>
      <c r="P15" s="14">
        <f t="shared" si="2"/>
        <v>1.4906814494745948</v>
      </c>
      <c r="V15" s="14">
        <f t="shared" si="3"/>
        <v>1.4906814494745948</v>
      </c>
      <c r="Y15" s="14">
        <f t="shared" si="6"/>
        <v>0.15055882639693408</v>
      </c>
      <c r="AD15" s="14">
        <f t="shared" si="7"/>
        <v>0.4532084361965607</v>
      </c>
      <c r="AE15" s="14">
        <f t="shared" si="4"/>
        <v>7.2277398256075391E-4</v>
      </c>
    </row>
    <row r="16" spans="1:31" x14ac:dyDescent="0.3">
      <c r="A16" s="14">
        <v>7</v>
      </c>
      <c r="B16" s="14">
        <f t="shared" si="5"/>
        <v>-4.2930000000000001</v>
      </c>
      <c r="G16" s="14">
        <f t="shared" si="0"/>
        <v>51972.856137438859</v>
      </c>
      <c r="N16" s="14">
        <f t="shared" si="1"/>
        <v>3.97117663248513E-5</v>
      </c>
      <c r="P16" s="14">
        <f t="shared" si="2"/>
        <v>2.0639339181650858</v>
      </c>
      <c r="V16" s="14">
        <f t="shared" si="3"/>
        <v>2.0639339181650858</v>
      </c>
      <c r="Y16" s="14">
        <f t="shared" si="6"/>
        <v>0.20845732573467368</v>
      </c>
      <c r="AD16" s="14">
        <f t="shared" si="7"/>
        <v>0.66166576193123439</v>
      </c>
      <c r="AE16" s="14">
        <f t="shared" si="4"/>
        <v>1.0552204232749964E-3</v>
      </c>
    </row>
    <row r="17" spans="1:31" x14ac:dyDescent="0.3">
      <c r="A17" s="14">
        <v>8</v>
      </c>
      <c r="B17" s="14">
        <f t="shared" si="5"/>
        <v>-4.1920000000000002</v>
      </c>
      <c r="G17" s="14">
        <f t="shared" si="0"/>
        <v>46214.884731868748</v>
      </c>
      <c r="N17" s="14">
        <f t="shared" si="1"/>
        <v>6.0955252216615318E-5</v>
      </c>
      <c r="P17" s="14">
        <f t="shared" si="2"/>
        <v>2.8170399549928637</v>
      </c>
      <c r="V17" s="14">
        <f t="shared" si="3"/>
        <v>2.8170399549928637</v>
      </c>
      <c r="Y17" s="14">
        <f t="shared" si="6"/>
        <v>0.28452103545427926</v>
      </c>
      <c r="AD17" s="14">
        <f t="shared" si="7"/>
        <v>0.94618679738551359</v>
      </c>
      <c r="AE17" s="14">
        <f t="shared" si="4"/>
        <v>1.508972793030993E-3</v>
      </c>
    </row>
    <row r="18" spans="1:31" x14ac:dyDescent="0.3">
      <c r="A18" s="14">
        <v>9</v>
      </c>
      <c r="B18" s="14">
        <f t="shared" si="5"/>
        <v>-4.0910000000000002</v>
      </c>
      <c r="G18" s="14">
        <f t="shared" si="0"/>
        <v>40911.280355369447</v>
      </c>
      <c r="N18" s="14">
        <f t="shared" si="1"/>
        <v>9.2613185614433534E-5</v>
      </c>
      <c r="P18" s="14">
        <f t="shared" si="2"/>
        <v>3.7889240012759591</v>
      </c>
      <c r="V18" s="14">
        <f t="shared" si="3"/>
        <v>3.7889240012759591</v>
      </c>
      <c r="Y18" s="14">
        <f t="shared" si="6"/>
        <v>0.3826813241288719</v>
      </c>
      <c r="AD18" s="14">
        <f t="shared" si="7"/>
        <v>1.3288681215143856</v>
      </c>
      <c r="AE18" s="14">
        <f t="shared" si="4"/>
        <v>2.1192705778945715E-3</v>
      </c>
    </row>
    <row r="19" spans="1:31" x14ac:dyDescent="0.3">
      <c r="A19" s="14">
        <v>10</v>
      </c>
      <c r="B19" s="14">
        <f t="shared" si="5"/>
        <v>-3.99</v>
      </c>
      <c r="G19" s="14">
        <f t="shared" si="0"/>
        <v>36039.109095525608</v>
      </c>
      <c r="N19" s="14">
        <f t="shared" si="1"/>
        <v>1.3928497646575994E-4</v>
      </c>
      <c r="P19" s="14">
        <f t="shared" si="2"/>
        <v>5.0197064622172389</v>
      </c>
      <c r="V19" s="14">
        <f t="shared" si="3"/>
        <v>5.0197064622172389</v>
      </c>
      <c r="Y19" s="14">
        <f t="shared" si="6"/>
        <v>0.50699035268394121</v>
      </c>
      <c r="AD19" s="14">
        <f t="shared" si="7"/>
        <v>1.8358584741983268</v>
      </c>
      <c r="AE19" s="14">
        <f t="shared" si="4"/>
        <v>2.9278156248590662E-3</v>
      </c>
    </row>
    <row r="20" spans="1:31" x14ac:dyDescent="0.3">
      <c r="A20" s="14">
        <v>11</v>
      </c>
      <c r="B20" s="14">
        <f t="shared" si="5"/>
        <v>-3.8890000000000002</v>
      </c>
      <c r="G20" s="14">
        <f t="shared" si="0"/>
        <v>31575.996341309219</v>
      </c>
      <c r="N20" s="14">
        <f t="shared" si="1"/>
        <v>2.0735069214939127E-4</v>
      </c>
      <c r="P20" s="14">
        <f t="shared" si="2"/>
        <v>6.5473046966771129</v>
      </c>
      <c r="V20" s="14">
        <f t="shared" si="3"/>
        <v>6.5473046966771129</v>
      </c>
      <c r="Y20" s="14">
        <f t="shared" si="6"/>
        <v>0.66127777436438839</v>
      </c>
      <c r="AD20" s="14">
        <f t="shared" si="7"/>
        <v>2.4971362485627151</v>
      </c>
      <c r="AE20" s="14">
        <f t="shared" si="4"/>
        <v>3.9824172879864657E-3</v>
      </c>
    </row>
    <row r="21" spans="1:31" x14ac:dyDescent="0.3">
      <c r="A21" s="14">
        <v>12</v>
      </c>
      <c r="B21" s="14">
        <f t="shared" si="5"/>
        <v>-3.7879999999999998</v>
      </c>
      <c r="G21" s="14">
        <f t="shared" si="0"/>
        <v>27500.126783079602</v>
      </c>
      <c r="N21" s="14">
        <f t="shared" si="1"/>
        <v>3.0554590364653618E-4</v>
      </c>
      <c r="P21" s="14">
        <f t="shared" si="2"/>
        <v>8.4025510883303696</v>
      </c>
      <c r="V21" s="14">
        <f t="shared" si="3"/>
        <v>8.4025510883303696</v>
      </c>
      <c r="Y21" s="14">
        <f t="shared" si="6"/>
        <v>0.84865765992136744</v>
      </c>
      <c r="AD21" s="14">
        <f t="shared" si="7"/>
        <v>3.3457939084840826</v>
      </c>
      <c r="AE21" s="14">
        <f t="shared" si="4"/>
        <v>5.335851221917088E-3</v>
      </c>
    </row>
    <row r="22" spans="1:31" x14ac:dyDescent="0.3">
      <c r="A22" s="14">
        <v>13</v>
      </c>
      <c r="B22" s="14">
        <f t="shared" si="5"/>
        <v>-3.6869999999999998</v>
      </c>
      <c r="G22" s="14">
        <f t="shared" si="0"/>
        <v>23790.244412583459</v>
      </c>
      <c r="N22" s="14">
        <f t="shared" si="1"/>
        <v>4.4567390271459394E-4</v>
      </c>
      <c r="P22" s="14">
        <f t="shared" si="2"/>
        <v>10.602691073890133</v>
      </c>
      <c r="V22" s="14">
        <f t="shared" si="3"/>
        <v>10.602691073890133</v>
      </c>
      <c r="Y22" s="14">
        <f t="shared" si="6"/>
        <v>1.0708717984629035</v>
      </c>
      <c r="AD22" s="14">
        <f t="shared" si="7"/>
        <v>4.4166657069469863</v>
      </c>
      <c r="AE22" s="14">
        <f t="shared" si="4"/>
        <v>7.0436708756786513E-3</v>
      </c>
    </row>
    <row r="23" spans="1:31" x14ac:dyDescent="0.3">
      <c r="A23" s="14">
        <v>14</v>
      </c>
      <c r="B23" s="14">
        <f t="shared" si="5"/>
        <v>-3.5859999999999999</v>
      </c>
      <c r="G23" s="14">
        <f t="shared" si="0"/>
        <v>20425.652522954788</v>
      </c>
      <c r="N23" s="14">
        <f t="shared" si="1"/>
        <v>6.4346911127639178E-4</v>
      </c>
      <c r="P23" s="14">
        <f t="shared" si="2"/>
        <v>13.143276476186108</v>
      </c>
      <c r="V23" s="14">
        <f t="shared" si="3"/>
        <v>13.143276476186108</v>
      </c>
      <c r="Y23" s="14">
        <f t="shared" si="6"/>
        <v>1.3274709240947971</v>
      </c>
      <c r="AD23" s="14">
        <f t="shared" si="7"/>
        <v>5.7441366310417834</v>
      </c>
      <c r="AE23" s="14">
        <f t="shared" si="4"/>
        <v>9.1607132118576573E-3</v>
      </c>
    </row>
    <row r="24" spans="1:31" x14ac:dyDescent="0.3">
      <c r="A24" s="14">
        <v>15</v>
      </c>
      <c r="B24" s="14">
        <f t="shared" si="5"/>
        <v>-3.4849999999999999</v>
      </c>
      <c r="G24" s="14">
        <f t="shared" si="0"/>
        <v>17386.213708714971</v>
      </c>
      <c r="N24" s="14">
        <f t="shared" si="1"/>
        <v>9.196190652258089E-4</v>
      </c>
      <c r="P24" s="14">
        <f t="shared" si="2"/>
        <v>15.988693598624605</v>
      </c>
      <c r="V24" s="14">
        <f t="shared" si="3"/>
        <v>15.988693598624605</v>
      </c>
      <c r="Y24" s="14">
        <f t="shared" si="6"/>
        <v>1.6148580534610852</v>
      </c>
      <c r="AD24" s="14">
        <f t="shared" si="7"/>
        <v>7.3589946845028686</v>
      </c>
      <c r="AE24" s="14">
        <f t="shared" si="4"/>
        <v>1.1736078746457193E-2</v>
      </c>
    </row>
    <row r="25" spans="1:31" x14ac:dyDescent="0.3">
      <c r="A25" s="14">
        <v>16</v>
      </c>
      <c r="B25" s="14">
        <f t="shared" si="5"/>
        <v>-3.3839999999999999</v>
      </c>
      <c r="G25" s="14">
        <f t="shared" si="0"/>
        <v>14652.349865772716</v>
      </c>
      <c r="N25" s="14">
        <f t="shared" si="1"/>
        <v>1.3009421669529307E-3</v>
      </c>
      <c r="P25" s="14">
        <f t="shared" si="2"/>
        <v>19.061859785330839</v>
      </c>
      <c r="V25" s="14">
        <f t="shared" si="3"/>
        <v>19.061859785330839</v>
      </c>
      <c r="Y25" s="14">
        <f t="shared" si="6"/>
        <v>1.9252478383184148</v>
      </c>
      <c r="AD25" s="14">
        <f t="shared" si="7"/>
        <v>9.2842425228212839</v>
      </c>
      <c r="AE25" s="14">
        <f t="shared" si="4"/>
        <v>1.4806451970741943E-2</v>
      </c>
    </row>
    <row r="26" spans="1:31" x14ac:dyDescent="0.3">
      <c r="A26" s="14">
        <v>17</v>
      </c>
      <c r="B26" s="14">
        <f t="shared" si="5"/>
        <v>-3.2829999999999999</v>
      </c>
      <c r="G26" s="14">
        <f t="shared" si="0"/>
        <v>12205.042191424089</v>
      </c>
      <c r="N26" s="14">
        <f t="shared" si="1"/>
        <v>1.8217038523946315E-3</v>
      </c>
      <c r="P26" s="14">
        <f t="shared" si="2"/>
        <v>22.233972378756278</v>
      </c>
      <c r="V26" s="14">
        <f t="shared" si="3"/>
        <v>22.233972378756278</v>
      </c>
      <c r="Y26" s="14">
        <f t="shared" si="6"/>
        <v>2.2456312102543841</v>
      </c>
      <c r="AD26" s="14">
        <f t="shared" si="7"/>
        <v>11.529873733075668</v>
      </c>
      <c r="AE26" s="14">
        <f t="shared" si="4"/>
        <v>1.8387770594948533E-2</v>
      </c>
    </row>
    <row r="27" spans="1:31" x14ac:dyDescent="0.3">
      <c r="A27" s="14">
        <v>18</v>
      </c>
      <c r="B27" s="14">
        <f t="shared" si="5"/>
        <v>-3.1819999999999999</v>
      </c>
      <c r="G27" s="14">
        <f t="shared" si="0"/>
        <v>10025.83118435249</v>
      </c>
      <c r="N27" s="14">
        <f t="shared" si="1"/>
        <v>2.5250345499379808E-3</v>
      </c>
      <c r="P27" s="14">
        <f t="shared" si="2"/>
        <v>25.315570132335662</v>
      </c>
      <c r="V27" s="14">
        <f t="shared" si="3"/>
        <v>25.315570132335662</v>
      </c>
      <c r="Y27" s="14">
        <f t="shared" si="6"/>
        <v>2.5568725833659021</v>
      </c>
      <c r="AD27" s="14">
        <f t="shared" si="7"/>
        <v>14.08674631644157</v>
      </c>
      <c r="AE27" s="14">
        <f t="shared" si="4"/>
        <v>2.2465455016467694E-2</v>
      </c>
    </row>
    <row r="28" spans="1:31" x14ac:dyDescent="0.3">
      <c r="A28" s="14">
        <v>19</v>
      </c>
      <c r="B28" s="14">
        <f t="shared" si="5"/>
        <v>-3.081</v>
      </c>
      <c r="G28" s="14">
        <f t="shared" si="0"/>
        <v>8096.8166446286841</v>
      </c>
      <c r="N28" s="14">
        <f t="shared" si="1"/>
        <v>3.4643888734137819E-3</v>
      </c>
      <c r="P28" s="14">
        <f t="shared" si="2"/>
        <v>28.050521493723124</v>
      </c>
      <c r="V28" s="14">
        <f t="shared" si="3"/>
        <v>28.050521493723124</v>
      </c>
      <c r="Y28" s="14">
        <f t="shared" si="6"/>
        <v>2.8331026708660358</v>
      </c>
      <c r="AD28" s="14">
        <f t="shared" si="7"/>
        <v>16.919848987307606</v>
      </c>
      <c r="AE28" s="14">
        <f t="shared" si="4"/>
        <v>2.6983669455744482E-2</v>
      </c>
    </row>
    <row r="29" spans="1:31" x14ac:dyDescent="0.3">
      <c r="A29" s="14">
        <v>20</v>
      </c>
      <c r="B29" s="14">
        <f t="shared" si="5"/>
        <v>-2.98</v>
      </c>
      <c r="G29" s="14">
        <f t="shared" si="0"/>
        <v>6400.6576737107607</v>
      </c>
      <c r="N29" s="14">
        <f t="shared" si="1"/>
        <v>4.7049575269339792E-3</v>
      </c>
      <c r="P29" s="14">
        <f t="shared" si="2"/>
        <v>30.114822499253176</v>
      </c>
      <c r="V29" s="14">
        <f t="shared" si="3"/>
        <v>30.114822499253176</v>
      </c>
      <c r="Y29" s="14">
        <f t="shared" si="6"/>
        <v>3.0415970724245711</v>
      </c>
      <c r="AD29" s="14">
        <f t="shared" si="7"/>
        <v>19.961446059732179</v>
      </c>
      <c r="AE29" s="14">
        <f t="shared" si="4"/>
        <v>3.1834389464027772E-2</v>
      </c>
    </row>
    <row r="30" spans="1:31" x14ac:dyDescent="0.3">
      <c r="A30" s="14">
        <v>21</v>
      </c>
      <c r="B30" s="14">
        <f t="shared" si="5"/>
        <v>-2.879</v>
      </c>
      <c r="G30" s="14">
        <f t="shared" si="0"/>
        <v>4920.5726744441718</v>
      </c>
      <c r="N30" s="14">
        <f t="shared" si="1"/>
        <v>6.3249127862128329E-3</v>
      </c>
      <c r="P30" s="14">
        <f t="shared" si="2"/>
        <v>31.122193024081419</v>
      </c>
      <c r="V30" s="14">
        <f t="shared" si="3"/>
        <v>31.122193024081419</v>
      </c>
      <c r="Y30" s="14">
        <f t="shared" si="6"/>
        <v>3.1433414954322236</v>
      </c>
      <c r="AD30" s="14">
        <f t="shared" si="7"/>
        <v>23.104787555164403</v>
      </c>
      <c r="AE30" s="14">
        <f t="shared" si="4"/>
        <v>3.6847370842460606E-2</v>
      </c>
    </row>
    <row r="31" spans="1:31" x14ac:dyDescent="0.3">
      <c r="A31" s="14">
        <v>22</v>
      </c>
      <c r="B31" s="14">
        <f t="shared" si="5"/>
        <v>-2.778</v>
      </c>
      <c r="G31" s="14">
        <f t="shared" si="0"/>
        <v>3640.3393510617138</v>
      </c>
      <c r="N31" s="14">
        <f t="shared" si="1"/>
        <v>8.416337402369389E-3</v>
      </c>
      <c r="P31" s="14">
        <f t="shared" si="2"/>
        <v>30.638324237657812</v>
      </c>
      <c r="V31" s="14">
        <f t="shared" si="3"/>
        <v>30.638324237657812</v>
      </c>
      <c r="Y31" s="14">
        <f t="shared" si="6"/>
        <v>3.0944707480034395</v>
      </c>
      <c r="AD31" s="14">
        <f t="shared" si="7"/>
        <v>26.199258303167841</v>
      </c>
      <c r="AE31" s="14">
        <f t="shared" si="4"/>
        <v>4.1782413458221104E-2</v>
      </c>
    </row>
    <row r="32" spans="1:31" x14ac:dyDescent="0.3">
      <c r="A32" s="14">
        <v>23</v>
      </c>
      <c r="B32" s="14">
        <f t="shared" si="5"/>
        <v>-2.677</v>
      </c>
      <c r="G32" s="14">
        <f t="shared" si="0"/>
        <v>2544.2947091835194</v>
      </c>
      <c r="N32" s="14">
        <f t="shared" si="1"/>
        <v>1.1085658498589472E-2</v>
      </c>
      <c r="P32" s="14">
        <f t="shared" si="2"/>
        <v>28.205182265776511</v>
      </c>
      <c r="V32" s="14">
        <f t="shared" si="3"/>
        <v>28.205182265776511</v>
      </c>
      <c r="Y32" s="14">
        <f t="shared" si="6"/>
        <v>2.8487234088434277</v>
      </c>
      <c r="AD32" s="14">
        <f t="shared" si="7"/>
        <v>29.047981712011268</v>
      </c>
      <c r="AE32" s="14">
        <f t="shared" si="4"/>
        <v>4.6325539752831407E-2</v>
      </c>
    </row>
    <row r="33" spans="1:31" x14ac:dyDescent="0.3">
      <c r="A33" s="14">
        <v>24</v>
      </c>
      <c r="B33" s="14">
        <f t="shared" si="5"/>
        <v>-2.5759999999999996</v>
      </c>
      <c r="G33" s="14">
        <f t="shared" si="0"/>
        <v>1617.3350558170757</v>
      </c>
      <c r="N33" s="14">
        <f t="shared" si="1"/>
        <v>1.4453386482878732E-2</v>
      </c>
      <c r="P33" s="14">
        <f t="shared" si="2"/>
        <v>23.375968634032443</v>
      </c>
      <c r="V33" s="14">
        <f t="shared" si="3"/>
        <v>23.375968634032443</v>
      </c>
      <c r="Y33" s="14">
        <f t="shared" si="6"/>
        <v>2.3609728320372767</v>
      </c>
      <c r="AD33" s="14">
        <f t="shared" si="7"/>
        <v>31.408954544048544</v>
      </c>
      <c r="AE33" s="14">
        <f t="shared" si="4"/>
        <v>5.0090804474843827E-2</v>
      </c>
    </row>
    <row r="34" spans="1:31" x14ac:dyDescent="0.3">
      <c r="A34" s="14">
        <v>25</v>
      </c>
      <c r="B34" s="14">
        <f t="shared" si="5"/>
        <v>-2.4749999999999996</v>
      </c>
      <c r="G34" s="14">
        <f t="shared" si="0"/>
        <v>844.91599935721786</v>
      </c>
      <c r="N34" s="14">
        <f t="shared" si="1"/>
        <v>1.8652948792269922E-2</v>
      </c>
      <c r="P34" s="14">
        <f t="shared" si="2"/>
        <v>15.760174869779751</v>
      </c>
      <c r="V34" s="14">
        <f t="shared" si="3"/>
        <v>15.760174869779751</v>
      </c>
      <c r="Y34" s="14">
        <f t="shared" si="6"/>
        <v>1.591777661847755</v>
      </c>
      <c r="AD34" s="14">
        <f t="shared" si="7"/>
        <v>33.000732205896298</v>
      </c>
      <c r="AE34" s="14">
        <f t="shared" si="4"/>
        <v>5.2629361545096516E-2</v>
      </c>
    </row>
    <row r="35" spans="1:31" x14ac:dyDescent="0.3">
      <c r="A35" s="14">
        <v>26</v>
      </c>
      <c r="B35" s="14">
        <f t="shared" si="5"/>
        <v>-2.3739999999999997</v>
      </c>
      <c r="G35" s="14">
        <f t="shared" si="0"/>
        <v>213.05244958612371</v>
      </c>
      <c r="N35" s="14">
        <f t="shared" si="1"/>
        <v>2.3828414277471986E-2</v>
      </c>
      <c r="P35" s="14">
        <f t="shared" si="2"/>
        <v>5.0767020315683711</v>
      </c>
      <c r="V35" s="14">
        <f t="shared" si="3"/>
        <v>5.0767020315683711</v>
      </c>
      <c r="Y35" s="14">
        <f t="shared" si="6"/>
        <v>0.51274690518840549</v>
      </c>
      <c r="AD35" s="14">
        <f t="shared" si="7"/>
        <v>33.513479111084706</v>
      </c>
      <c r="AE35" s="14">
        <f t="shared" si="4"/>
        <v>5.3447087106030237E-2</v>
      </c>
    </row>
    <row r="36" spans="1:31" x14ac:dyDescent="0.3">
      <c r="A36" s="14">
        <v>27</v>
      </c>
      <c r="B36" s="14">
        <f t="shared" si="5"/>
        <v>-2.2729999999999997</v>
      </c>
      <c r="G36" s="14">
        <f t="shared" si="0"/>
        <v>-291.68138232668497</v>
      </c>
      <c r="N36" s="14">
        <f t="shared" si="1"/>
        <v>3.0130930809477742E-2</v>
      </c>
      <c r="P36" s="14">
        <f t="shared" si="2"/>
        <v>-8.7886315492981684</v>
      </c>
      <c r="V36" s="14">
        <f t="shared" si="3"/>
        <v>8.7886315492981684</v>
      </c>
      <c r="Y36" s="14">
        <f t="shared" si="6"/>
        <v>0.88765178647911502</v>
      </c>
      <c r="AD36" s="14">
        <f t="shared" si="7"/>
        <v>34.401130897563824</v>
      </c>
      <c r="AE36" s="14">
        <f t="shared" si="4"/>
        <v>5.4862708629373695E-2</v>
      </c>
    </row>
    <row r="37" spans="1:31" x14ac:dyDescent="0.3">
      <c r="A37" s="14">
        <v>28</v>
      </c>
      <c r="B37" s="14">
        <f t="shared" si="5"/>
        <v>-2.1719999999999997</v>
      </c>
      <c r="G37" s="14">
        <f t="shared" si="0"/>
        <v>-682.15198382433539</v>
      </c>
      <c r="N37" s="14">
        <f t="shared" si="1"/>
        <v>3.7713749861696219E-2</v>
      </c>
      <c r="P37" s="14">
        <f t="shared" si="2"/>
        <v>-25.726509285610831</v>
      </c>
      <c r="V37" s="14">
        <f t="shared" si="3"/>
        <v>25.726509285610831</v>
      </c>
      <c r="Y37" s="14">
        <f t="shared" si="6"/>
        <v>2.5983774378466942</v>
      </c>
      <c r="AD37" s="14">
        <f t="shared" si="7"/>
        <v>36.999508335410518</v>
      </c>
      <c r="AE37" s="14">
        <f t="shared" si="4"/>
        <v>5.9006584733511211E-2</v>
      </c>
    </row>
    <row r="38" spans="1:31" x14ac:dyDescent="0.3">
      <c r="A38" s="14">
        <v>29</v>
      </c>
      <c r="B38" s="14">
        <f t="shared" si="5"/>
        <v>-2.0709999999999997</v>
      </c>
      <c r="G38" s="14">
        <f t="shared" si="0"/>
        <v>-970.66654096261141</v>
      </c>
      <c r="N38" s="14">
        <f t="shared" si="1"/>
        <v>4.6725789305731173E-2</v>
      </c>
      <c r="P38" s="14">
        <f t="shared" si="2"/>
        <v>-45.355160279141856</v>
      </c>
      <c r="V38" s="14">
        <f t="shared" si="3"/>
        <v>45.355160279141856</v>
      </c>
      <c r="Y38" s="14">
        <f t="shared" si="6"/>
        <v>4.5808711881933277</v>
      </c>
      <c r="AD38" s="14">
        <f t="shared" si="7"/>
        <v>41.580379523603845</v>
      </c>
      <c r="AE38" s="14">
        <f t="shared" si="4"/>
        <v>6.6312129484783933E-2</v>
      </c>
    </row>
    <row r="39" spans="1:31" x14ac:dyDescent="0.3">
      <c r="A39" s="14">
        <v>30</v>
      </c>
      <c r="B39" s="14">
        <f t="shared" si="5"/>
        <v>-1.9699999999999998</v>
      </c>
      <c r="G39" s="14">
        <f t="shared" si="0"/>
        <v>-1168.9729384099503</v>
      </c>
      <c r="N39" s="14">
        <f t="shared" si="1"/>
        <v>5.7303788919117152E-2</v>
      </c>
      <c r="P39" s="14">
        <f t="shared" si="2"/>
        <v>-66.986578514803924</v>
      </c>
      <c r="V39" s="14">
        <f t="shared" si="3"/>
        <v>66.986578514803924</v>
      </c>
      <c r="Y39" s="14">
        <f t="shared" si="6"/>
        <v>6.7656444299951968</v>
      </c>
      <c r="AD39" s="14">
        <f t="shared" si="7"/>
        <v>48.346023953599044</v>
      </c>
      <c r="AE39" s="14">
        <f t="shared" si="4"/>
        <v>7.7101936952394187E-2</v>
      </c>
    </row>
    <row r="40" spans="1:31" x14ac:dyDescent="0.3">
      <c r="A40" s="14">
        <v>31</v>
      </c>
      <c r="B40" s="14">
        <f t="shared" si="5"/>
        <v>-1.8689999999999998</v>
      </c>
      <c r="G40" s="14">
        <f t="shared" si="0"/>
        <v>-1288.2597594474412</v>
      </c>
      <c r="N40" s="14">
        <f t="shared" si="1"/>
        <v>6.9563238531014968E-2</v>
      </c>
      <c r="P40" s="14">
        <f t="shared" si="2"/>
        <v>-89.615520936350308</v>
      </c>
      <c r="V40" s="14">
        <f t="shared" si="3"/>
        <v>89.615520936350308</v>
      </c>
      <c r="Y40" s="14">
        <f t="shared" si="6"/>
        <v>9.0511676145713817</v>
      </c>
      <c r="AD40" s="14">
        <f t="shared" si="7"/>
        <v>57.397191568170427</v>
      </c>
      <c r="AE40" s="14">
        <f t="shared" si="4"/>
        <v>9.153668251562852E-2</v>
      </c>
    </row>
    <row r="41" spans="1:31" x14ac:dyDescent="0.3">
      <c r="A41" s="14">
        <v>32</v>
      </c>
      <c r="B41" s="14">
        <f t="shared" si="5"/>
        <v>-1.7679999999999998</v>
      </c>
      <c r="G41" s="14">
        <f t="shared" si="0"/>
        <v>-1339.1562859688281</v>
      </c>
      <c r="N41" s="14">
        <f t="shared" si="1"/>
        <v>8.3588399272377337E-2</v>
      </c>
      <c r="P41" s="14">
        <f t="shared" si="2"/>
        <v>-111.93793031967633</v>
      </c>
      <c r="V41" s="14">
        <f t="shared" si="3"/>
        <v>111.93793031967633</v>
      </c>
      <c r="Y41" s="14">
        <f t="shared" si="6"/>
        <v>11.30573096228731</v>
      </c>
      <c r="AD41" s="14">
        <f t="shared" si="7"/>
        <v>68.702922530457741</v>
      </c>
      <c r="AE41" s="14">
        <f t="shared" si="4"/>
        <v>0.1095669916200883</v>
      </c>
    </row>
    <row r="42" spans="1:31" x14ac:dyDescent="0.3">
      <c r="A42" s="14">
        <v>33</v>
      </c>
      <c r="B42" s="14">
        <f t="shared" si="5"/>
        <v>-1.6669999999999998</v>
      </c>
      <c r="G42" s="14">
        <f t="shared" si="0"/>
        <v>-1331.7324984805107</v>
      </c>
      <c r="N42" s="14">
        <f t="shared" si="1"/>
        <v>9.9421883540771347E-2</v>
      </c>
      <c r="P42" s="14">
        <f t="shared" si="2"/>
        <v>-132.40335337138978</v>
      </c>
      <c r="V42" s="14">
        <f t="shared" si="3"/>
        <v>132.40335337138978</v>
      </c>
      <c r="Y42" s="14">
        <f t="shared" si="6"/>
        <v>13.372738690510369</v>
      </c>
      <c r="AD42" s="14">
        <f t="shared" si="7"/>
        <v>82.075661220968115</v>
      </c>
      <c r="AE42" s="14">
        <f t="shared" si="4"/>
        <v>0.13089375173558726</v>
      </c>
    </row>
    <row r="43" spans="1:31" x14ac:dyDescent="0.3">
      <c r="A43" s="14">
        <v>34</v>
      </c>
      <c r="B43" s="14">
        <f t="shared" si="5"/>
        <v>-1.5659999999999998</v>
      </c>
      <c r="G43" s="14">
        <f t="shared" si="0"/>
        <v>-1275.4990761015388</v>
      </c>
      <c r="N43" s="14">
        <f t="shared" si="1"/>
        <v>0.11705439552546529</v>
      </c>
      <c r="P43" s="14">
        <f t="shared" si="2"/>
        <v>-149.30277334635508</v>
      </c>
      <c r="V43" s="14">
        <f t="shared" si="3"/>
        <v>149.30277334635508</v>
      </c>
      <c r="Y43" s="14">
        <f t="shared" si="6"/>
        <v>15.079580107981863</v>
      </c>
      <c r="AD43" s="14">
        <f t="shared" si="7"/>
        <v>97.155241328949984</v>
      </c>
      <c r="AE43" s="14">
        <f t="shared" si="4"/>
        <v>0.15494257187993013</v>
      </c>
    </row>
    <row r="44" spans="1:31" x14ac:dyDescent="0.3">
      <c r="A44" s="14">
        <v>35</v>
      </c>
      <c r="B44" s="14">
        <f t="shared" si="5"/>
        <v>-1.4649999999999999</v>
      </c>
      <c r="G44" s="14">
        <f t="shared" si="0"/>
        <v>-1179.4073965636182</v>
      </c>
      <c r="N44" s="14">
        <f t="shared" si="1"/>
        <v>0.13641534591340351</v>
      </c>
      <c r="P44" s="14">
        <f t="shared" si="2"/>
        <v>-160.88926797505266</v>
      </c>
      <c r="V44" s="14">
        <f t="shared" si="3"/>
        <v>160.88926797505266</v>
      </c>
      <c r="Y44" s="14">
        <f t="shared" si="6"/>
        <v>16.249816065480321</v>
      </c>
      <c r="AD44" s="14">
        <f t="shared" si="7"/>
        <v>113.4050573944303</v>
      </c>
      <c r="AE44" s="14">
        <f t="shared" si="4"/>
        <v>0.18085767701807243</v>
      </c>
    </row>
    <row r="45" spans="1:31" x14ac:dyDescent="0.3">
      <c r="A45" s="14">
        <v>36</v>
      </c>
      <c r="B45" s="14">
        <f t="shared" si="5"/>
        <v>-1.3639999999999999</v>
      </c>
      <c r="G45" s="14">
        <f t="shared" si="0"/>
        <v>-1051.8495362111082</v>
      </c>
      <c r="N45" s="14">
        <f t="shared" si="1"/>
        <v>0.15736512556566029</v>
      </c>
      <c r="P45" s="14">
        <f t="shared" si="2"/>
        <v>-165.52443434204258</v>
      </c>
      <c r="V45" s="14">
        <f t="shared" si="3"/>
        <v>165.52443434204258</v>
      </c>
      <c r="Y45" s="14">
        <f t="shared" si="6"/>
        <v>16.717967868546303</v>
      </c>
      <c r="AD45" s="14">
        <f t="shared" si="7"/>
        <v>130.1230252629766</v>
      </c>
      <c r="AE45" s="14">
        <f t="shared" si="4"/>
        <v>0.20751938772689799</v>
      </c>
    </row>
    <row r="46" spans="1:31" x14ac:dyDescent="0.3">
      <c r="A46" s="14">
        <v>37</v>
      </c>
      <c r="B46" s="14">
        <f t="shared" si="5"/>
        <v>-1.2629999999999999</v>
      </c>
      <c r="G46" s="14">
        <f t="shared" si="0"/>
        <v>-900.65827000102058</v>
      </c>
      <c r="N46" s="14">
        <f t="shared" si="1"/>
        <v>0.17968983860954071</v>
      </c>
      <c r="P46" s="14">
        <f t="shared" si="2"/>
        <v>-161.83913917883154</v>
      </c>
      <c r="V46" s="14">
        <f t="shared" si="3"/>
        <v>161.83913917883154</v>
      </c>
      <c r="Y46" s="14">
        <f t="shared" si="6"/>
        <v>16.345753057061987</v>
      </c>
      <c r="AD46" s="14">
        <f t="shared" si="7"/>
        <v>146.46877832003858</v>
      </c>
      <c r="AE46" s="14">
        <f t="shared" si="4"/>
        <v>0.23358749257983444</v>
      </c>
    </row>
    <row r="47" spans="1:31" x14ac:dyDescent="0.3">
      <c r="A47" s="14">
        <v>38</v>
      </c>
      <c r="B47" s="14">
        <f t="shared" si="5"/>
        <v>-1.1619999999999999</v>
      </c>
      <c r="G47" s="14">
        <f t="shared" si="0"/>
        <v>-733.10707150302244</v>
      </c>
      <c r="N47" s="14">
        <f t="shared" si="1"/>
        <v>0.20309924389892503</v>
      </c>
      <c r="P47" s="14">
        <f t="shared" si="2"/>
        <v>-148.89349191921903</v>
      </c>
      <c r="V47" s="14">
        <f t="shared" si="3"/>
        <v>148.89349191921903</v>
      </c>
      <c r="Y47" s="14">
        <f t="shared" si="6"/>
        <v>15.038242683841123</v>
      </c>
      <c r="AD47" s="14">
        <f t="shared" si="7"/>
        <v>161.50702100387971</v>
      </c>
      <c r="AE47" s="14">
        <f t="shared" si="4"/>
        <v>0.2575703880584192</v>
      </c>
    </row>
    <row r="48" spans="1:31" x14ac:dyDescent="0.3">
      <c r="A48" s="14">
        <v>39</v>
      </c>
      <c r="B48" s="14">
        <f t="shared" si="5"/>
        <v>-1.0609999999999999</v>
      </c>
      <c r="G48" s="14">
        <f t="shared" si="0"/>
        <v>-555.91011289943367</v>
      </c>
      <c r="N48" s="14">
        <f t="shared" si="1"/>
        <v>0.22722852877998642</v>
      </c>
      <c r="P48" s="14">
        <f t="shared" si="2"/>
        <v>-126.31863708805446</v>
      </c>
      <c r="V48" s="14">
        <f t="shared" si="3"/>
        <v>126.31863708805446</v>
      </c>
      <c r="Y48" s="14">
        <f t="shared" si="6"/>
        <v>12.758182345893502</v>
      </c>
      <c r="AD48" s="14">
        <f t="shared" si="7"/>
        <v>174.26520334977323</v>
      </c>
      <c r="AE48" s="14">
        <f t="shared" si="4"/>
        <v>0.27791705755505325</v>
      </c>
    </row>
    <row r="49" spans="1:31" x14ac:dyDescent="0.3">
      <c r="A49" s="14">
        <v>40</v>
      </c>
      <c r="B49" s="14">
        <f t="shared" si="5"/>
        <v>-0.96</v>
      </c>
      <c r="G49" s="14">
        <f t="shared" si="0"/>
        <v>-375.22226498522809</v>
      </c>
      <c r="N49" s="14">
        <f t="shared" si="1"/>
        <v>0.25164434109811712</v>
      </c>
      <c r="P49" s="14">
        <f t="shared" si="2"/>
        <v>-94.422559637550833</v>
      </c>
      <c r="V49" s="14">
        <f t="shared" si="3"/>
        <v>94.422559637550833</v>
      </c>
      <c r="Y49" s="14">
        <f t="shared" si="6"/>
        <v>9.5366785233926343</v>
      </c>
      <c r="AD49" s="14">
        <f t="shared" si="7"/>
        <v>183.80188187316585</v>
      </c>
      <c r="AE49" s="14">
        <f t="shared" si="4"/>
        <v>0.29312609288237579</v>
      </c>
    </row>
    <row r="50" spans="1:31" x14ac:dyDescent="0.3">
      <c r="A50" s="14">
        <v>41</v>
      </c>
      <c r="B50" s="14">
        <f t="shared" si="5"/>
        <v>-0.85899999999999999</v>
      </c>
      <c r="G50" s="14">
        <f t="shared" si="0"/>
        <v>-196.63909716803298</v>
      </c>
      <c r="N50" s="14">
        <f t="shared" si="1"/>
        <v>0.27585524287120494</v>
      </c>
      <c r="P50" s="14">
        <f t="shared" si="2"/>
        <v>-54.243925907262202</v>
      </c>
      <c r="V50" s="14">
        <f t="shared" si="3"/>
        <v>54.243925907262202</v>
      </c>
      <c r="Y50" s="14">
        <f t="shared" si="6"/>
        <v>5.4786365166334825</v>
      </c>
      <c r="AD50" s="14">
        <f t="shared" si="7"/>
        <v>189.28051838979934</v>
      </c>
      <c r="AE50" s="14">
        <f t="shared" si="4"/>
        <v>0.3018633881705256</v>
      </c>
    </row>
    <row r="51" spans="1:31" x14ac:dyDescent="0.3">
      <c r="A51" s="14">
        <v>42</v>
      </c>
      <c r="B51" s="14">
        <f t="shared" si="5"/>
        <v>-0.75800000000000001</v>
      </c>
      <c r="G51" s="14">
        <f t="shared" si="0"/>
        <v>-25.196877468129454</v>
      </c>
      <c r="N51" s="14">
        <f t="shared" si="1"/>
        <v>0.29932643861165642</v>
      </c>
      <c r="P51" s="14">
        <f t="shared" si="2"/>
        <v>-7.5420915966694801</v>
      </c>
      <c r="V51" s="14">
        <f t="shared" si="3"/>
        <v>7.5420915966694801</v>
      </c>
      <c r="Y51" s="14">
        <f t="shared" si="6"/>
        <v>0.76175125126361753</v>
      </c>
      <c r="AD51" s="14">
        <f t="shared" si="7"/>
        <v>190.04226964106294</v>
      </c>
      <c r="AE51" s="14">
        <f t="shared" si="4"/>
        <v>0.30307822430688924</v>
      </c>
    </row>
    <row r="52" spans="1:31" x14ac:dyDescent="0.3">
      <c r="A52" s="14">
        <v>43</v>
      </c>
      <c r="B52" s="14">
        <f t="shared" si="5"/>
        <v>-0.65700000000000003</v>
      </c>
      <c r="G52" s="14">
        <f t="shared" si="0"/>
        <v>134.62742748154699</v>
      </c>
      <c r="N52" s="14">
        <f t="shared" si="1"/>
        <v>0.32149829672959446</v>
      </c>
      <c r="P52" s="14">
        <f t="shared" si="2"/>
        <v>43.282488628404352</v>
      </c>
      <c r="V52" s="14">
        <f t="shared" si="3"/>
        <v>43.282488628404352</v>
      </c>
      <c r="Y52" s="14">
        <f t="shared" si="6"/>
        <v>4.3715313514688399</v>
      </c>
      <c r="AD52" s="14">
        <f t="shared" si="7"/>
        <v>194.41380099253178</v>
      </c>
      <c r="AE52" s="14">
        <f t="shared" si="4"/>
        <v>0.31004991519443476</v>
      </c>
    </row>
    <row r="53" spans="1:31" x14ac:dyDescent="0.3">
      <c r="A53" s="14">
        <v>44</v>
      </c>
      <c r="B53" s="14">
        <f t="shared" si="5"/>
        <v>-0.55600000000000005</v>
      </c>
      <c r="G53" s="14">
        <f t="shared" si="0"/>
        <v>278.91615243540798</v>
      </c>
      <c r="N53" s="14">
        <f t="shared" si="1"/>
        <v>0.34180785297801497</v>
      </c>
      <c r="P53" s="14">
        <f t="shared" si="2"/>
        <v>95.335731224835541</v>
      </c>
      <c r="V53" s="14">
        <f t="shared" si="3"/>
        <v>95.335731224835541</v>
      </c>
      <c r="Y53" s="14">
        <f t="shared" si="6"/>
        <v>9.6289088537083902</v>
      </c>
      <c r="AD53" s="14">
        <f t="shared" si="7"/>
        <v>204.04270984624017</v>
      </c>
      <c r="AE53" s="14">
        <f t="shared" si="4"/>
        <v>0.32540603887632252</v>
      </c>
    </row>
    <row r="54" spans="1:31" x14ac:dyDescent="0.3">
      <c r="A54" s="14">
        <v>45</v>
      </c>
      <c r="B54" s="14">
        <f t="shared" si="5"/>
        <v>-0.45500000000000007</v>
      </c>
      <c r="G54" s="14">
        <f t="shared" si="0"/>
        <v>404.31093353521135</v>
      </c>
      <c r="N54" s="14">
        <f t="shared" si="1"/>
        <v>0.35971219226542389</v>
      </c>
      <c r="P54" s="14">
        <f t="shared" si="2"/>
        <v>145.43557225883097</v>
      </c>
      <c r="V54" s="14">
        <f t="shared" si="3"/>
        <v>145.43557225883097</v>
      </c>
      <c r="Y54" s="14">
        <f t="shared" si="6"/>
        <v>14.688992798141928</v>
      </c>
      <c r="AD54" s="14">
        <f t="shared" si="7"/>
        <v>218.7317026443821</v>
      </c>
      <c r="AE54" s="14">
        <f t="shared" si="4"/>
        <v>0.34883195281918356</v>
      </c>
    </row>
    <row r="55" spans="1:31" x14ac:dyDescent="0.3">
      <c r="A55" s="14">
        <v>46</v>
      </c>
      <c r="B55" s="14">
        <f t="shared" si="5"/>
        <v>-0.35400000000000009</v>
      </c>
      <c r="G55" s="14">
        <f t="shared" si="0"/>
        <v>508.01270831006087</v>
      </c>
      <c r="N55" s="14">
        <f t="shared" si="1"/>
        <v>0.37471238028421117</v>
      </c>
      <c r="P55" s="14">
        <f t="shared" si="2"/>
        <v>190.35865114549156</v>
      </c>
      <c r="V55" s="14">
        <f t="shared" si="3"/>
        <v>190.35865114549156</v>
      </c>
      <c r="Y55" s="14">
        <f t="shared" si="6"/>
        <v>19.226223765694648</v>
      </c>
      <c r="AD55" s="14">
        <f t="shared" si="7"/>
        <v>237.95792641007674</v>
      </c>
      <c r="AE55" s="14">
        <f t="shared" si="4"/>
        <v>0.37949381436208834</v>
      </c>
    </row>
    <row r="56" spans="1:31" x14ac:dyDescent="0.3">
      <c r="A56" s="14">
        <v>47</v>
      </c>
      <c r="B56" s="14">
        <f t="shared" si="5"/>
        <v>-0.25300000000000011</v>
      </c>
      <c r="G56" s="14">
        <f t="shared" si="0"/>
        <v>587.78171567640686</v>
      </c>
      <c r="N56" s="14">
        <f t="shared" si="1"/>
        <v>0.38637648574037453</v>
      </c>
      <c r="P56" s="14">
        <f t="shared" si="2"/>
        <v>227.10503368549809</v>
      </c>
      <c r="V56" s="14">
        <f t="shared" si="3"/>
        <v>227.10503368549809</v>
      </c>
      <c r="Y56" s="14">
        <f t="shared" si="6"/>
        <v>22.937608402235309</v>
      </c>
      <c r="AD56" s="14">
        <f t="shared" si="7"/>
        <v>260.89553481231206</v>
      </c>
      <c r="AE56" s="14">
        <f t="shared" si="4"/>
        <v>0.4160745689359337</v>
      </c>
    </row>
    <row r="57" spans="1:31" x14ac:dyDescent="0.3">
      <c r="A57" s="14">
        <v>48</v>
      </c>
      <c r="B57" s="14">
        <f t="shared" si="5"/>
        <v>-0.15199999999999925</v>
      </c>
      <c r="G57" s="14">
        <f t="shared" si="0"/>
        <v>641.93749593804591</v>
      </c>
      <c r="N57" s="14">
        <f t="shared" si="1"/>
        <v>0.39436021613719047</v>
      </c>
      <c r="P57" s="14">
        <f t="shared" si="2"/>
        <v>253.1546096446946</v>
      </c>
      <c r="V57" s="14">
        <f t="shared" si="3"/>
        <v>253.1546096446946</v>
      </c>
      <c r="Y57" s="14">
        <f t="shared" si="6"/>
        <v>25.568615574114155</v>
      </c>
      <c r="AD57" s="14">
        <f t="shared" si="7"/>
        <v>286.46415038642624</v>
      </c>
      <c r="AE57" s="14">
        <f t="shared" si="4"/>
        <v>0.45685123730989202</v>
      </c>
    </row>
    <row r="58" spans="1:31" x14ac:dyDescent="0.3">
      <c r="A58" s="14">
        <v>49</v>
      </c>
      <c r="B58" s="14">
        <f t="shared" si="5"/>
        <v>-5.0999999999999268E-2</v>
      </c>
      <c r="G58" s="14">
        <f t="shared" si="0"/>
        <v>669.35889078612013</v>
      </c>
      <c r="N58" s="14">
        <f t="shared" si="1"/>
        <v>0.39842379318515947</v>
      </c>
      <c r="P58" s="14">
        <f t="shared" si="2"/>
        <v>266.68850826921687</v>
      </c>
      <c r="V58" s="14">
        <f t="shared" si="3"/>
        <v>266.68850826921687</v>
      </c>
      <c r="Y58" s="14">
        <f t="shared" si="6"/>
        <v>26.935539335190906</v>
      </c>
      <c r="AD58" s="14">
        <f t="shared" si="7"/>
        <v>313.39968972161716</v>
      </c>
      <c r="AE58" s="14">
        <f t="shared" si="4"/>
        <v>0.49980786715796088</v>
      </c>
    </row>
    <row r="59" spans="1:31" x14ac:dyDescent="0.3">
      <c r="A59" s="14">
        <v>50</v>
      </c>
      <c r="B59" s="14">
        <f t="shared" si="5"/>
        <v>5.0000000000000711E-2</v>
      </c>
      <c r="G59" s="14">
        <f t="shared" si="0"/>
        <v>669.48404329911932</v>
      </c>
      <c r="N59" s="14">
        <f t="shared" si="1"/>
        <v>0.39844391409476398</v>
      </c>
      <c r="P59" s="14">
        <f t="shared" si="2"/>
        <v>266.75184263608958</v>
      </c>
      <c r="V59" s="14">
        <f t="shared" si="3"/>
        <v>266.75184263608958</v>
      </c>
      <c r="Y59" s="14">
        <f t="shared" si="6"/>
        <v>26.941936106245048</v>
      </c>
      <c r="AD59" s="14">
        <f t="shared" si="7"/>
        <v>340.34162582786223</v>
      </c>
      <c r="AE59" s="14">
        <f t="shared" si="4"/>
        <v>0.54277469853654214</v>
      </c>
    </row>
    <row r="60" spans="1:31" x14ac:dyDescent="0.3">
      <c r="A60" s="14">
        <v>51</v>
      </c>
      <c r="B60" s="14">
        <f t="shared" si="5"/>
        <v>0.15100000000000069</v>
      </c>
      <c r="G60" s="14">
        <f t="shared" si="0"/>
        <v>642.31039794287847</v>
      </c>
      <c r="N60" s="14">
        <f t="shared" si="1"/>
        <v>0.39441996623589087</v>
      </c>
      <c r="P60" s="14">
        <f t="shared" si="2"/>
        <v>253.34004546959176</v>
      </c>
      <c r="V60" s="14">
        <f t="shared" si="3"/>
        <v>253.34004546959176</v>
      </c>
      <c r="Y60" s="14">
        <f t="shared" si="6"/>
        <v>25.587344592428771</v>
      </c>
      <c r="AD60" s="14">
        <f t="shared" si="7"/>
        <v>365.92897042029102</v>
      </c>
      <c r="AE60" s="14">
        <f t="shared" si="4"/>
        <v>0.58358123583189636</v>
      </c>
    </row>
    <row r="61" spans="1:31" x14ac:dyDescent="0.3">
      <c r="A61" s="14">
        <v>52</v>
      </c>
      <c r="B61" s="14">
        <f t="shared" si="5"/>
        <v>0.25200000000000067</v>
      </c>
      <c r="G61" s="14">
        <f t="shared" si="0"/>
        <v>588.39470057057963</v>
      </c>
      <c r="N61" s="14">
        <f t="shared" si="1"/>
        <v>0.38647405812101859</v>
      </c>
      <c r="P61" s="14">
        <f t="shared" si="2"/>
        <v>227.39928770641353</v>
      </c>
      <c r="V61" s="14">
        <f t="shared" si="3"/>
        <v>227.39928770641353</v>
      </c>
      <c r="Y61" s="14">
        <f t="shared" si="6"/>
        <v>22.967328058347768</v>
      </c>
      <c r="AD61" s="14">
        <f t="shared" si="7"/>
        <v>388.89629847863881</v>
      </c>
      <c r="AE61" s="14">
        <f t="shared" si="4"/>
        <v>0.62020938712763196</v>
      </c>
    </row>
    <row r="62" spans="1:31" x14ac:dyDescent="0.3">
      <c r="A62" s="14">
        <v>53</v>
      </c>
      <c r="B62" s="14">
        <f t="shared" si="5"/>
        <v>0.35300000000000065</v>
      </c>
      <c r="G62" s="14">
        <f t="shared" si="0"/>
        <v>508.85299842275049</v>
      </c>
      <c r="N62" s="14">
        <f t="shared" si="1"/>
        <v>0.37484486452585164</v>
      </c>
      <c r="P62" s="14">
        <f t="shared" si="2"/>
        <v>190.7409332573493</v>
      </c>
      <c r="V62" s="14">
        <f t="shared" si="3"/>
        <v>190.7409332573493</v>
      </c>
      <c r="Y62" s="14">
        <f t="shared" si="6"/>
        <v>19.264834258992281</v>
      </c>
      <c r="AD62" s="14">
        <f t="shared" si="7"/>
        <v>408.16113273763108</v>
      </c>
      <c r="AE62" s="14">
        <f t="shared" si="4"/>
        <v>0.65093282444402312</v>
      </c>
    </row>
    <row r="63" spans="1:31" x14ac:dyDescent="0.3">
      <c r="A63" s="14">
        <v>54</v>
      </c>
      <c r="B63" s="14">
        <f t="shared" si="5"/>
        <v>0.45400000000000063</v>
      </c>
      <c r="G63" s="14">
        <f t="shared" si="0"/>
        <v>405.3606401272653</v>
      </c>
      <c r="N63" s="14">
        <f t="shared" si="1"/>
        <v>0.3598757186153565</v>
      </c>
      <c r="P63" s="14">
        <f t="shared" si="2"/>
        <v>145.87945166418052</v>
      </c>
      <c r="V63" s="14">
        <f t="shared" si="3"/>
        <v>145.87945166418052</v>
      </c>
      <c r="Y63" s="14">
        <f t="shared" si="6"/>
        <v>14.733824618082233</v>
      </c>
      <c r="AD63" s="14">
        <f t="shared" si="7"/>
        <v>422.8949573557133</v>
      </c>
      <c r="AE63" s="14">
        <f t="shared" si="4"/>
        <v>0.6744302358932317</v>
      </c>
    </row>
    <row r="64" spans="1:31" x14ac:dyDescent="0.3">
      <c r="A64" s="14">
        <v>55</v>
      </c>
      <c r="B64" s="14">
        <f t="shared" si="5"/>
        <v>0.5550000000000006</v>
      </c>
      <c r="G64" s="14">
        <f t="shared" si="0"/>
        <v>280.15227569934473</v>
      </c>
      <c r="N64" s="14">
        <f t="shared" si="1"/>
        <v>0.3419977799876871</v>
      </c>
      <c r="P64" s="14">
        <f t="shared" si="2"/>
        <v>95.811456347674351</v>
      </c>
      <c r="V64" s="14">
        <f t="shared" si="3"/>
        <v>95.811456347674351</v>
      </c>
      <c r="Y64" s="14">
        <f t="shared" si="6"/>
        <v>9.6769570911151099</v>
      </c>
      <c r="AD64" s="14">
        <f t="shared" si="7"/>
        <v>432.57191444682843</v>
      </c>
      <c r="AE64" s="14">
        <f t="shared" si="4"/>
        <v>0.6898629866039474</v>
      </c>
    </row>
    <row r="65" spans="1:31" x14ac:dyDescent="0.3">
      <c r="A65" s="14">
        <v>56</v>
      </c>
      <c r="B65" s="14">
        <f t="shared" si="5"/>
        <v>0.65600000000000058</v>
      </c>
      <c r="G65" s="14">
        <f t="shared" si="0"/>
        <v>136.02185654155542</v>
      </c>
      <c r="N65" s="14">
        <f t="shared" si="1"/>
        <v>0.3217094296581981</v>
      </c>
      <c r="P65" s="14">
        <f t="shared" si="2"/>
        <v>43.759513889033038</v>
      </c>
      <c r="V65" s="14">
        <f t="shared" si="3"/>
        <v>43.759513889033038</v>
      </c>
      <c r="Y65" s="14">
        <f t="shared" si="6"/>
        <v>4.4197109027923371</v>
      </c>
      <c r="AD65" s="14">
        <f t="shared" si="7"/>
        <v>436.99162534962079</v>
      </c>
      <c r="AE65" s="14">
        <f t="shared" si="4"/>
        <v>0.69691151393893491</v>
      </c>
    </row>
    <row r="66" spans="1:31" x14ac:dyDescent="0.3">
      <c r="A66" s="14">
        <v>57</v>
      </c>
      <c r="B66" s="14">
        <f t="shared" si="5"/>
        <v>0.75700000000000056</v>
      </c>
      <c r="G66" s="14">
        <f t="shared" si="0"/>
        <v>-23.6773645561892</v>
      </c>
      <c r="N66" s="14">
        <f t="shared" si="1"/>
        <v>0.29955326428828344</v>
      </c>
      <c r="P66" s="14">
        <f t="shared" si="2"/>
        <v>-7.0926318425501789</v>
      </c>
      <c r="V66" s="14">
        <f t="shared" si="3"/>
        <v>7.0926318425501789</v>
      </c>
      <c r="Y66" s="14">
        <f t="shared" si="6"/>
        <v>0.71635581609756815</v>
      </c>
      <c r="AD66" s="14">
        <f t="shared" si="7"/>
        <v>437.70798116571837</v>
      </c>
      <c r="AE66" s="14">
        <f t="shared" si="4"/>
        <v>0.69805395371891032</v>
      </c>
    </row>
    <row r="67" spans="1:31" x14ac:dyDescent="0.3">
      <c r="A67" s="14">
        <v>58</v>
      </c>
      <c r="B67" s="14">
        <f t="shared" si="5"/>
        <v>0.85800000000000054</v>
      </c>
      <c r="G67" s="14">
        <f t="shared" si="0"/>
        <v>-195.03283341663013</v>
      </c>
      <c r="N67" s="14">
        <f t="shared" si="1"/>
        <v>0.27609216628203237</v>
      </c>
      <c r="P67" s="14">
        <f t="shared" si="2"/>
        <v>-53.847037474120164</v>
      </c>
      <c r="V67" s="14">
        <f t="shared" si="3"/>
        <v>53.847037474120164</v>
      </c>
      <c r="Y67" s="14">
        <f t="shared" si="6"/>
        <v>5.4385507848861367</v>
      </c>
      <c r="AD67" s="14">
        <f t="shared" si="7"/>
        <v>443.14653195060453</v>
      </c>
      <c r="AE67" s="14">
        <f t="shared" si="4"/>
        <v>0.70672732053251097</v>
      </c>
    </row>
    <row r="68" spans="1:31" x14ac:dyDescent="0.3">
      <c r="A68" s="14">
        <v>59</v>
      </c>
      <c r="B68" s="14">
        <f t="shared" si="5"/>
        <v>0.95900000000000052</v>
      </c>
      <c r="G68" s="14">
        <f t="shared" si="0"/>
        <v>-373.57269447516137</v>
      </c>
      <c r="N68" s="14">
        <f t="shared" si="1"/>
        <v>0.25188590971741259</v>
      </c>
      <c r="P68" s="14">
        <f t="shared" si="2"/>
        <v>-94.097697993461054</v>
      </c>
      <c r="V68" s="14">
        <f t="shared" si="3"/>
        <v>94.097697993461054</v>
      </c>
      <c r="Y68" s="14">
        <f t="shared" si="6"/>
        <v>9.5038674973395665</v>
      </c>
      <c r="AD68" s="14">
        <f t="shared" si="7"/>
        <v>452.6503994479441</v>
      </c>
      <c r="AE68" s="14">
        <f t="shared" si="4"/>
        <v>0.72188402904047577</v>
      </c>
    </row>
    <row r="69" spans="1:31" x14ac:dyDescent="0.3">
      <c r="A69" s="14">
        <v>60</v>
      </c>
      <c r="B69" s="14">
        <f t="shared" si="5"/>
        <v>1.0600000000000005</v>
      </c>
      <c r="G69" s="14">
        <f t="shared" si="0"/>
        <v>-554.26579077983115</v>
      </c>
      <c r="N69" s="14">
        <f t="shared" si="1"/>
        <v>0.22746963245738577</v>
      </c>
      <c r="P69" s="14">
        <f t="shared" si="2"/>
        <v>-126.07863571239047</v>
      </c>
      <c r="V69" s="14">
        <f t="shared" si="3"/>
        <v>126.07863571239047</v>
      </c>
      <c r="Y69" s="14">
        <f t="shared" si="6"/>
        <v>12.733942206951438</v>
      </c>
      <c r="AD69" s="14">
        <f t="shared" si="7"/>
        <v>465.38434165489554</v>
      </c>
      <c r="AE69" s="14">
        <f t="shared" si="4"/>
        <v>0.74219204051496868</v>
      </c>
    </row>
    <row r="70" spans="1:31" x14ac:dyDescent="0.3">
      <c r="A70" s="14">
        <v>61</v>
      </c>
      <c r="B70" s="14">
        <f t="shared" si="5"/>
        <v>1.1610000000000005</v>
      </c>
      <c r="G70" s="14">
        <f t="shared" si="0"/>
        <v>-731.52166399134103</v>
      </c>
      <c r="N70" s="14">
        <f t="shared" si="1"/>
        <v>0.20333528072256271</v>
      </c>
      <c r="P70" s="14">
        <f t="shared" si="2"/>
        <v>-148.74416290231551</v>
      </c>
      <c r="V70" s="14">
        <f t="shared" si="3"/>
        <v>148.74416290231551</v>
      </c>
      <c r="Y70" s="14">
        <f t="shared" si="6"/>
        <v>15.023160453133867</v>
      </c>
      <c r="AD70" s="14">
        <f t="shared" si="7"/>
        <v>480.40750210802941</v>
      </c>
      <c r="AE70" s="14">
        <f t="shared" si="4"/>
        <v>0.76615088294625</v>
      </c>
    </row>
    <row r="71" spans="1:31" x14ac:dyDescent="0.3">
      <c r="A71" s="14">
        <v>62</v>
      </c>
      <c r="B71" s="14">
        <f t="shared" si="5"/>
        <v>1.2620000000000005</v>
      </c>
      <c r="G71" s="14">
        <f t="shared" si="0"/>
        <v>-899.19055438304679</v>
      </c>
      <c r="N71" s="14">
        <f t="shared" si="1"/>
        <v>0.17991684029544777</v>
      </c>
      <c r="P71" s="14">
        <f t="shared" si="2"/>
        <v>-161.77952336810978</v>
      </c>
      <c r="V71" s="14">
        <f t="shared" si="3"/>
        <v>161.77952336810978</v>
      </c>
      <c r="Y71" s="14">
        <f t="shared" si="6"/>
        <v>16.339731860179089</v>
      </c>
      <c r="AD71" s="14">
        <f t="shared" si="7"/>
        <v>496.74723396820849</v>
      </c>
      <c r="AE71" s="14">
        <f t="shared" si="4"/>
        <v>0.79220938523201589</v>
      </c>
    </row>
    <row r="72" spans="1:31" x14ac:dyDescent="0.3">
      <c r="A72" s="14">
        <v>63</v>
      </c>
      <c r="B72" s="14">
        <f t="shared" si="5"/>
        <v>1.3630000000000004</v>
      </c>
      <c r="G72" s="14">
        <f t="shared" si="0"/>
        <v>-1050.5634008409572</v>
      </c>
      <c r="N72" s="14">
        <f t="shared" si="1"/>
        <v>0.15757983926216645</v>
      </c>
      <c r="P72" s="14">
        <f t="shared" si="2"/>
        <v>-165.54761183923299</v>
      </c>
      <c r="V72" s="14">
        <f t="shared" si="3"/>
        <v>165.54761183923299</v>
      </c>
      <c r="Y72" s="14">
        <f t="shared" si="6"/>
        <v>16.720308795762534</v>
      </c>
      <c r="AD72" s="14">
        <f t="shared" si="7"/>
        <v>513.46754276397098</v>
      </c>
      <c r="AE72" s="14">
        <f t="shared" si="4"/>
        <v>0.81887482923694055</v>
      </c>
    </row>
    <row r="73" spans="1:31" x14ac:dyDescent="0.3">
      <c r="A73" s="14">
        <v>64</v>
      </c>
      <c r="B73" s="14">
        <f t="shared" si="5"/>
        <v>1.4640000000000004</v>
      </c>
      <c r="G73" s="14">
        <f t="shared" ref="G73:G108" si="8">(1-($F$7/6)*(3*B73-B73^3)+(($D$7-3)*(3-6*B73^2+B73^4))/24)</f>
        <v>-1178.3718408637355</v>
      </c>
      <c r="N73" s="14">
        <f t="shared" ref="N73:N108" si="9">NORMDIST(B73,0,1,FALSE)</f>
        <v>0.1366152725480389</v>
      </c>
      <c r="P73" s="14">
        <f t="shared" ref="P73:P108" si="10">G73*N73</f>
        <v>-160.98359020253355</v>
      </c>
      <c r="V73" s="14">
        <f t="shared" ref="V73:V108" si="11">ABS(P73)</f>
        <v>160.98359020253355</v>
      </c>
      <c r="Y73" s="14">
        <f t="shared" si="6"/>
        <v>16.259342610455889</v>
      </c>
      <c r="AD73" s="14">
        <f t="shared" si="7"/>
        <v>529.72688537442684</v>
      </c>
      <c r="AE73" s="14">
        <f t="shared" ref="AE73:AE104" si="12">AD73/SUM($Y$9:$Y$108)</f>
        <v>0.84480512724949142</v>
      </c>
    </row>
    <row r="74" spans="1:31" x14ac:dyDescent="0.3">
      <c r="A74" s="14">
        <v>65</v>
      </c>
      <c r="B74" s="14">
        <f t="shared" ref="B74:B105" si="13">$B$9+A74*$A$7</f>
        <v>1.5650000000000004</v>
      </c>
      <c r="G74" s="14">
        <f t="shared" si="8"/>
        <v>-1274.7882105626982</v>
      </c>
      <c r="N74" s="14">
        <f t="shared" si="9"/>
        <v>0.11723778769442594</v>
      </c>
      <c r="P74" s="14">
        <f t="shared" si="10"/>
        <v>-149.45334958530677</v>
      </c>
      <c r="V74" s="14">
        <f t="shared" si="11"/>
        <v>149.45334958530677</v>
      </c>
      <c r="Y74" s="14">
        <f t="shared" ref="Y74:Y107" si="14">($A$7)*V74</f>
        <v>15.094788308115984</v>
      </c>
      <c r="AD74" s="14">
        <f t="shared" ref="AD74:AD108" si="15">Y74+AD73</f>
        <v>544.82167368254284</v>
      </c>
      <c r="AE74" s="14">
        <f t="shared" si="12"/>
        <v>0.86887820133639271</v>
      </c>
    </row>
    <row r="75" spans="1:31" x14ac:dyDescent="0.3">
      <c r="A75" s="14">
        <v>66</v>
      </c>
      <c r="B75" s="14">
        <f t="shared" si="13"/>
        <v>1.6660000000000004</v>
      </c>
      <c r="G75" s="14">
        <f t="shared" si="8"/>
        <v>-1331.4255446618151</v>
      </c>
      <c r="N75" s="14">
        <f t="shared" si="9"/>
        <v>9.9587708244748885E-2</v>
      </c>
      <c r="P75" s="14">
        <f t="shared" si="10"/>
        <v>-132.59361869138672</v>
      </c>
      <c r="V75" s="14">
        <f t="shared" si="11"/>
        <v>132.59361869138672</v>
      </c>
      <c r="Y75" s="14">
        <f t="shared" si="14"/>
        <v>13.39195548783006</v>
      </c>
      <c r="AD75" s="14">
        <f t="shared" si="15"/>
        <v>558.21362917037288</v>
      </c>
      <c r="AE75" s="14">
        <f t="shared" si="12"/>
        <v>0.89023560828019732</v>
      </c>
    </row>
    <row r="76" spans="1:31" x14ac:dyDescent="0.3">
      <c r="A76" s="14">
        <v>67</v>
      </c>
      <c r="B76" s="14">
        <f t="shared" si="13"/>
        <v>1.7670000000000003</v>
      </c>
      <c r="G76" s="14">
        <f t="shared" si="8"/>
        <v>-1339.3375764977111</v>
      </c>
      <c r="N76" s="14">
        <f t="shared" si="9"/>
        <v>8.3736272412481758E-2</v>
      </c>
      <c r="P76" s="14">
        <f t="shared" si="10"/>
        <v>-112.15113615788546</v>
      </c>
      <c r="V76" s="14">
        <f t="shared" si="11"/>
        <v>112.15113615788546</v>
      </c>
      <c r="Y76" s="14">
        <f t="shared" si="14"/>
        <v>11.327264751946432</v>
      </c>
      <c r="AD76" s="14">
        <f t="shared" si="15"/>
        <v>569.54089392231936</v>
      </c>
      <c r="AE76" s="14">
        <f t="shared" si="12"/>
        <v>0.90830025933787006</v>
      </c>
    </row>
    <row r="77" spans="1:31" x14ac:dyDescent="0.3">
      <c r="A77" s="14">
        <v>68</v>
      </c>
      <c r="B77" s="14">
        <f t="shared" si="13"/>
        <v>1.8680000000000003</v>
      </c>
      <c r="G77" s="14">
        <f t="shared" si="8"/>
        <v>-1289.0187380196637</v>
      </c>
      <c r="N77" s="14">
        <f t="shared" si="9"/>
        <v>6.9693338950675629E-2</v>
      </c>
      <c r="P77" s="14">
        <f t="shared" si="10"/>
        <v>-89.836019822576574</v>
      </c>
      <c r="V77" s="14">
        <f t="shared" si="11"/>
        <v>89.836019822576574</v>
      </c>
      <c r="Y77" s="14">
        <f t="shared" si="14"/>
        <v>9.0734380020802341</v>
      </c>
      <c r="AD77" s="14">
        <f t="shared" si="15"/>
        <v>578.61433192439961</v>
      </c>
      <c r="AE77" s="14">
        <f t="shared" si="12"/>
        <v>0.92277052157596606</v>
      </c>
    </row>
    <row r="78" spans="1:31" x14ac:dyDescent="0.3">
      <c r="A78" s="14">
        <v>69</v>
      </c>
      <c r="B78" s="14">
        <f t="shared" si="13"/>
        <v>1.9690000000000003</v>
      </c>
      <c r="G78" s="14">
        <f t="shared" si="8"/>
        <v>-1170.4041597896032</v>
      </c>
      <c r="N78" s="14">
        <f t="shared" si="9"/>
        <v>5.7416759943091943E-2</v>
      </c>
      <c r="P78" s="14">
        <f t="shared" si="10"/>
        <v>-67.200814679035872</v>
      </c>
      <c r="V78" s="14">
        <f t="shared" si="11"/>
        <v>67.200814679035872</v>
      </c>
      <c r="Y78" s="14">
        <f t="shared" si="14"/>
        <v>6.7872822825826233</v>
      </c>
      <c r="AD78" s="14">
        <f t="shared" si="15"/>
        <v>585.40161420698223</v>
      </c>
      <c r="AE78" s="14">
        <f t="shared" si="12"/>
        <v>0.93359483695569712</v>
      </c>
    </row>
    <row r="79" spans="1:31" x14ac:dyDescent="0.3">
      <c r="A79" s="14">
        <v>70</v>
      </c>
      <c r="B79" s="14">
        <f t="shared" si="13"/>
        <v>2.0700000000000003</v>
      </c>
      <c r="G79" s="14">
        <f t="shared" si="8"/>
        <v>-972.86967098211721</v>
      </c>
      <c r="N79" s="14">
        <f t="shared" si="9"/>
        <v>4.6822635277683121E-2</v>
      </c>
      <c r="P79" s="14">
        <f t="shared" si="10"/>
        <v>-45.552321777115253</v>
      </c>
      <c r="V79" s="14">
        <f t="shared" si="11"/>
        <v>45.552321777115253</v>
      </c>
      <c r="Y79" s="14">
        <f t="shared" si="14"/>
        <v>4.6007844994886407</v>
      </c>
      <c r="AD79" s="14">
        <f t="shared" si="15"/>
        <v>590.0023987064709</v>
      </c>
      <c r="AE79" s="14">
        <f t="shared" si="12"/>
        <v>0.9409321393314124</v>
      </c>
    </row>
    <row r="80" spans="1:31" x14ac:dyDescent="0.3">
      <c r="A80" s="14">
        <v>71</v>
      </c>
      <c r="B80" s="14">
        <f t="shared" si="13"/>
        <v>2.1710000000000003</v>
      </c>
      <c r="G80" s="14">
        <f t="shared" si="8"/>
        <v>-685.23179938444196</v>
      </c>
      <c r="N80" s="14">
        <f t="shared" si="9"/>
        <v>3.7795734251856623E-2</v>
      </c>
      <c r="P80" s="14">
        <f t="shared" si="10"/>
        <v>-25.8988389904559</v>
      </c>
      <c r="V80" s="14">
        <f t="shared" si="11"/>
        <v>25.8988389904559</v>
      </c>
      <c r="Y80" s="14">
        <f t="shared" si="14"/>
        <v>2.6157827380360459</v>
      </c>
      <c r="AD80" s="14">
        <f t="shared" si="15"/>
        <v>592.61818144450694</v>
      </c>
      <c r="AE80" s="14">
        <f t="shared" si="12"/>
        <v>0.94510377329954975</v>
      </c>
    </row>
    <row r="81" spans="1:31" x14ac:dyDescent="0.3">
      <c r="A81" s="14">
        <v>72</v>
      </c>
      <c r="B81" s="14">
        <f t="shared" si="13"/>
        <v>2.2720000000000002</v>
      </c>
      <c r="G81" s="14">
        <f t="shared" si="8"/>
        <v>-295.74777139647097</v>
      </c>
      <c r="N81" s="14">
        <f t="shared" si="9"/>
        <v>3.0199481210634573E-2</v>
      </c>
      <c r="P81" s="14">
        <f t="shared" si="10"/>
        <v>-8.9314292653747742</v>
      </c>
      <c r="V81" s="14">
        <f t="shared" si="11"/>
        <v>8.9314292653747742</v>
      </c>
      <c r="Y81" s="14">
        <f t="shared" si="14"/>
        <v>0.90207435580285222</v>
      </c>
      <c r="AD81" s="14">
        <f t="shared" si="15"/>
        <v>593.52025580030977</v>
      </c>
      <c r="AE81" s="14">
        <f t="shared" si="12"/>
        <v>0.94654239584634348</v>
      </c>
    </row>
    <row r="82" spans="1:31" x14ac:dyDescent="0.3">
      <c r="A82" s="14">
        <v>73</v>
      </c>
      <c r="B82" s="14">
        <f t="shared" si="13"/>
        <v>2.3730000000000002</v>
      </c>
      <c r="G82" s="14">
        <f t="shared" si="8"/>
        <v>207.8844879692505</v>
      </c>
      <c r="N82" s="14">
        <f t="shared" si="9"/>
        <v>2.3885038190605869E-2</v>
      </c>
      <c r="P82" s="14">
        <f t="shared" si="10"/>
        <v>4.9653289343800946</v>
      </c>
      <c r="V82" s="14">
        <f t="shared" si="11"/>
        <v>4.9653289343800946</v>
      </c>
      <c r="Y82" s="14">
        <f t="shared" si="14"/>
        <v>0.50149822237238961</v>
      </c>
      <c r="AD82" s="14">
        <f t="shared" si="15"/>
        <v>594.0217540226821</v>
      </c>
      <c r="AE82" s="14">
        <f t="shared" si="12"/>
        <v>0.94734218207819998</v>
      </c>
    </row>
    <row r="83" spans="1:31" x14ac:dyDescent="0.3">
      <c r="A83" s="14">
        <v>74</v>
      </c>
      <c r="B83" s="14">
        <f t="shared" si="13"/>
        <v>2.4740000000000002</v>
      </c>
      <c r="G83" s="14">
        <f t="shared" si="8"/>
        <v>838.52635508752041</v>
      </c>
      <c r="N83" s="14">
        <f t="shared" si="9"/>
        <v>1.8699162668593644E-2</v>
      </c>
      <c r="P83" s="14">
        <f t="shared" si="10"/>
        <v>15.67974071568446</v>
      </c>
      <c r="V83" s="14">
        <f t="shared" si="11"/>
        <v>15.67974071568446</v>
      </c>
      <c r="Y83" s="14">
        <f t="shared" si="14"/>
        <v>1.5836538122841306</v>
      </c>
      <c r="AD83" s="14">
        <f t="shared" si="15"/>
        <v>595.60540783496629</v>
      </c>
      <c r="AE83" s="14">
        <f t="shared" si="12"/>
        <v>0.94986778328392363</v>
      </c>
    </row>
    <row r="84" spans="1:31" x14ac:dyDescent="0.3">
      <c r="A84" s="14">
        <v>75</v>
      </c>
      <c r="B84" s="14">
        <f t="shared" si="13"/>
        <v>2.5750000000000002</v>
      </c>
      <c r="G84" s="14">
        <f t="shared" si="8"/>
        <v>1609.5985077204857</v>
      </c>
      <c r="N84" s="14">
        <f t="shared" si="9"/>
        <v>1.4490659157048438E-2</v>
      </c>
      <c r="P84" s="14">
        <f t="shared" si="10"/>
        <v>23.324143355071357</v>
      </c>
      <c r="V84" s="14">
        <f t="shared" si="11"/>
        <v>23.324143355071357</v>
      </c>
      <c r="Y84" s="14">
        <f t="shared" si="14"/>
        <v>2.3557384788622073</v>
      </c>
      <c r="AD84" s="14">
        <f t="shared" si="15"/>
        <v>597.96114631382852</v>
      </c>
      <c r="AE84" s="14">
        <f t="shared" si="12"/>
        <v>0.95362470029219482</v>
      </c>
    </row>
    <row r="85" spans="1:31" x14ac:dyDescent="0.3">
      <c r="A85" s="14">
        <v>76</v>
      </c>
      <c r="B85" s="14">
        <f t="shared" si="13"/>
        <v>2.6760000000000002</v>
      </c>
      <c r="G85" s="14">
        <f t="shared" si="8"/>
        <v>2535.0809250176385</v>
      </c>
      <c r="N85" s="14">
        <f t="shared" si="9"/>
        <v>1.1115369005911058E-2</v>
      </c>
      <c r="P85" s="14">
        <f t="shared" si="10"/>
        <v>28.178359941417394</v>
      </c>
      <c r="V85" s="14">
        <f t="shared" si="11"/>
        <v>28.178359941417394</v>
      </c>
      <c r="Y85" s="14">
        <f t="shared" si="14"/>
        <v>2.8460143540831568</v>
      </c>
      <c r="AD85" s="14">
        <f t="shared" si="15"/>
        <v>600.80716066791172</v>
      </c>
      <c r="AE85" s="14">
        <f t="shared" si="12"/>
        <v>0.95816350620319868</v>
      </c>
    </row>
    <row r="86" spans="1:31" x14ac:dyDescent="0.3">
      <c r="A86" s="14">
        <v>77</v>
      </c>
      <c r="B86" s="14">
        <f t="shared" si="13"/>
        <v>2.7770000000000001</v>
      </c>
      <c r="G86" s="14">
        <f t="shared" si="8"/>
        <v>3629.5128875158175</v>
      </c>
      <c r="N86" s="14">
        <f>NORMDIST(B86,0,1,FALSE)</f>
        <v>8.4397462735252959E-3</v>
      </c>
      <c r="P86" s="14">
        <f t="shared" si="10"/>
        <v>30.632167867123655</v>
      </c>
      <c r="V86" s="14">
        <f t="shared" si="11"/>
        <v>30.632167867123655</v>
      </c>
      <c r="Y86" s="14">
        <f t="shared" si="14"/>
        <v>3.0938489545794896</v>
      </c>
      <c r="AD86" s="14">
        <f t="shared" si="15"/>
        <v>603.90100962249119</v>
      </c>
      <c r="AE86" s="14">
        <f t="shared" si="12"/>
        <v>0.96309755718669143</v>
      </c>
    </row>
    <row r="87" spans="1:31" x14ac:dyDescent="0.3">
      <c r="A87" s="14">
        <v>78</v>
      </c>
      <c r="B87" s="14">
        <f t="shared" si="13"/>
        <v>2.8780000000000001</v>
      </c>
      <c r="G87" s="14">
        <f>(1-($F$7/6)*(3*B87-B87^3)+(($D$7-3)*(3-6*B87^2+B87^4))/24)</f>
        <v>4907.9929771392117</v>
      </c>
      <c r="N87" s="14">
        <f t="shared" si="9"/>
        <v>6.3431452761899725E-3</v>
      </c>
      <c r="P87" s="14">
        <f t="shared" si="10"/>
        <v>31.132112468514151</v>
      </c>
      <c r="V87" s="14">
        <f t="shared" si="11"/>
        <v>31.132112468514151</v>
      </c>
      <c r="Y87" s="14">
        <f t="shared" si="14"/>
        <v>3.1443433593199295</v>
      </c>
      <c r="AD87" s="14">
        <f t="shared" si="15"/>
        <v>607.04535298181111</v>
      </c>
      <c r="AE87" s="14">
        <f t="shared" si="12"/>
        <v>0.96811213633139304</v>
      </c>
    </row>
    <row r="88" spans="1:31" x14ac:dyDescent="0.3">
      <c r="A88" s="14">
        <v>79</v>
      </c>
      <c r="B88" s="14">
        <f t="shared" si="13"/>
        <v>2.9790000000000001</v>
      </c>
      <c r="G88" s="14">
        <f t="shared" si="8"/>
        <v>6386.1790771993483</v>
      </c>
      <c r="N88" s="14">
        <f t="shared" si="9"/>
        <v>4.7189968525847836E-3</v>
      </c>
      <c r="P88" s="14">
        <f t="shared" si="10"/>
        <v>30.136358965346524</v>
      </c>
      <c r="V88" s="14">
        <f t="shared" si="11"/>
        <v>30.136358965346524</v>
      </c>
      <c r="Y88" s="14">
        <f>($A$7)*V88</f>
        <v>3.0437722554999991</v>
      </c>
      <c r="AD88" s="14">
        <f t="shared" si="15"/>
        <v>610.08912523731112</v>
      </c>
      <c r="AE88" s="14">
        <f t="shared" si="12"/>
        <v>0.97296632530805527</v>
      </c>
    </row>
    <row r="89" spans="1:31" x14ac:dyDescent="0.3">
      <c r="A89" s="14">
        <v>80</v>
      </c>
      <c r="B89" s="14">
        <f t="shared" si="13"/>
        <v>3.08</v>
      </c>
      <c r="G89" s="14">
        <f t="shared" si="8"/>
        <v>8080.2883723950999</v>
      </c>
      <c r="N89" s="14">
        <f t="shared" si="9"/>
        <v>3.4750773778549375E-3</v>
      </c>
      <c r="P89" s="14">
        <f>G89*N89</f>
        <v>28.079627329454503</v>
      </c>
      <c r="V89" s="14">
        <f t="shared" si="11"/>
        <v>28.079627329454503</v>
      </c>
      <c r="Y89" s="14">
        <f t="shared" si="14"/>
        <v>2.836042360274905</v>
      </c>
      <c r="AD89" s="14">
        <f t="shared" si="15"/>
        <v>612.92516759758598</v>
      </c>
      <c r="AE89" s="14">
        <f t="shared" si="12"/>
        <v>0.9774892279456352</v>
      </c>
    </row>
    <row r="90" spans="1:31" x14ac:dyDescent="0.3">
      <c r="A90" s="14">
        <v>81</v>
      </c>
      <c r="B90" s="14">
        <f t="shared" si="13"/>
        <v>3.1810000000000009</v>
      </c>
      <c r="G90" s="14">
        <f t="shared" si="8"/>
        <v>10007.097348812726</v>
      </c>
      <c r="N90" s="14">
        <f t="shared" si="9"/>
        <v>2.5330807400485967E-3</v>
      </c>
      <c r="P90" s="14">
        <f t="shared" si="10"/>
        <v>25.34878555806889</v>
      </c>
      <c r="V90" s="14">
        <f t="shared" si="11"/>
        <v>25.34878555806889</v>
      </c>
      <c r="Y90" s="14">
        <f t="shared" si="14"/>
        <v>2.5602273413649579</v>
      </c>
      <c r="AD90" s="14">
        <f>Y90+AD89</f>
        <v>615.48539493895089</v>
      </c>
      <c r="AE90" s="14">
        <f t="shared" si="12"/>
        <v>0.98157226251425178</v>
      </c>
    </row>
    <row r="91" spans="1:31" x14ac:dyDescent="0.3">
      <c r="A91" s="14">
        <v>82</v>
      </c>
      <c r="B91" s="14">
        <f t="shared" si="13"/>
        <v>3.282</v>
      </c>
      <c r="G91" s="14">
        <f t="shared" si="8"/>
        <v>12183.941793925724</v>
      </c>
      <c r="N91" s="14">
        <f t="shared" si="9"/>
        <v>1.8276934202903908E-3</v>
      </c>
      <c r="P91" s="14">
        <f t="shared" si="10"/>
        <v>22.268510249959146</v>
      </c>
      <c r="V91" s="14">
        <f t="shared" si="11"/>
        <v>22.268510249959146</v>
      </c>
      <c r="Y91" s="14">
        <f t="shared" si="14"/>
        <v>2.2491195352458737</v>
      </c>
      <c r="AD91" s="14">
        <f t="shared" si="15"/>
        <v>617.73451447419677</v>
      </c>
      <c r="AE91" s="14">
        <f t="shared" si="12"/>
        <v>0.98515914429736096</v>
      </c>
    </row>
    <row r="92" spans="1:31" s="29" customFormat="1" x14ac:dyDescent="0.3">
      <c r="A92" s="29">
        <v>83</v>
      </c>
      <c r="B92" s="29">
        <f t="shared" si="13"/>
        <v>3.3830000000000009</v>
      </c>
      <c r="G92" s="29">
        <f t="shared" si="8"/>
        <v>14628.716796595094</v>
      </c>
      <c r="N92" s="29">
        <f t="shared" si="9"/>
        <v>1.305351359820449E-3</v>
      </c>
      <c r="P92" s="29">
        <f t="shared" si="10"/>
        <v>19.095615362863647</v>
      </c>
      <c r="V92" s="29">
        <f>ABS(P92)</f>
        <v>19.095615362863647</v>
      </c>
      <c r="Y92" s="29">
        <f t="shared" si="14"/>
        <v>1.9286571516492286</v>
      </c>
      <c r="AD92" s="29">
        <f t="shared" si="15"/>
        <v>619.66317162584596</v>
      </c>
      <c r="AE92" s="29">
        <f t="shared" si="12"/>
        <v>0.98823495467324551</v>
      </c>
    </row>
    <row r="93" spans="1:31" s="29" customFormat="1" x14ac:dyDescent="0.3">
      <c r="A93" s="29">
        <v>84</v>
      </c>
      <c r="B93" s="29">
        <f t="shared" si="13"/>
        <v>3.484</v>
      </c>
      <c r="G93" s="29">
        <f t="shared" si="8"/>
        <v>17359.876747069025</v>
      </c>
      <c r="N93" s="29">
        <f t="shared" si="9"/>
        <v>9.2282906723667468E-4</v>
      </c>
      <c r="P93" s="29">
        <f t="shared" si="10"/>
        <v>16.020198865841348</v>
      </c>
      <c r="V93" s="29">
        <f t="shared" si="11"/>
        <v>16.020198865841348</v>
      </c>
      <c r="Y93" s="29">
        <f t="shared" si="14"/>
        <v>1.6180400854499761</v>
      </c>
      <c r="AD93" s="29">
        <f t="shared" si="15"/>
        <v>621.2812117112959</v>
      </c>
      <c r="AE93" s="29">
        <f>AD93/SUM($Y$9:$Y$108)</f>
        <v>0.99081539489258064</v>
      </c>
    </row>
    <row r="94" spans="1:31" x14ac:dyDescent="0.3">
      <c r="A94" s="14">
        <v>85</v>
      </c>
      <c r="B94" s="29">
        <f t="shared" si="13"/>
        <v>3.5850000000000009</v>
      </c>
      <c r="G94" s="14">
        <f t="shared" si="8"/>
        <v>20396.435336983199</v>
      </c>
      <c r="N94" s="14">
        <f t="shared" si="9"/>
        <v>6.4578041088110192E-4</v>
      </c>
      <c r="P94" s="14">
        <f t="shared" si="10"/>
        <v>13.171618392426836</v>
      </c>
      <c r="V94" s="14">
        <f t="shared" si="11"/>
        <v>13.171618392426836</v>
      </c>
      <c r="Y94" s="14">
        <f t="shared" si="14"/>
        <v>1.3303334576351105</v>
      </c>
      <c r="AD94" s="14">
        <f t="shared" si="15"/>
        <v>622.611545168931</v>
      </c>
      <c r="AE94" s="30">
        <f t="shared" si="12"/>
        <v>0.99293700237936566</v>
      </c>
    </row>
    <row r="95" spans="1:31" x14ac:dyDescent="0.3">
      <c r="A95" s="14">
        <v>86</v>
      </c>
      <c r="B95" s="14">
        <f t="shared" si="13"/>
        <v>3.6859999999999999</v>
      </c>
      <c r="G95" s="14">
        <f t="shared" si="8"/>
        <v>23757.965559360484</v>
      </c>
      <c r="N95" s="14">
        <f t="shared" si="9"/>
        <v>4.4731991169886799E-4</v>
      </c>
      <c r="P95" s="14">
        <f t="shared" si="10"/>
        <v>10.627411056157879</v>
      </c>
      <c r="V95" s="14">
        <f t="shared" si="11"/>
        <v>10.627411056157879</v>
      </c>
      <c r="Y95" s="14">
        <f t="shared" si="14"/>
        <v>1.0733685166719458</v>
      </c>
      <c r="AD95" s="14">
        <f t="shared" si="15"/>
        <v>623.68491368560296</v>
      </c>
      <c r="AE95" s="14">
        <f t="shared" si="12"/>
        <v>0.99464880378372833</v>
      </c>
    </row>
    <row r="96" spans="1:31" x14ac:dyDescent="0.3">
      <c r="A96" s="14">
        <v>87</v>
      </c>
      <c r="B96" s="14">
        <f t="shared" si="13"/>
        <v>3.7870000000000008</v>
      </c>
      <c r="G96" s="14">
        <f t="shared" si="8"/>
        <v>27464.599708611284</v>
      </c>
      <c r="N96" s="14">
        <f t="shared" si="9"/>
        <v>3.0670535307791695E-4</v>
      </c>
      <c r="P96" s="14">
        <f t="shared" si="10"/>
        <v>8.4235397507732781</v>
      </c>
      <c r="V96" s="14">
        <f t="shared" si="11"/>
        <v>8.4235397507732781</v>
      </c>
      <c r="Y96" s="14">
        <f t="shared" si="14"/>
        <v>0.85077751482810116</v>
      </c>
      <c r="AD96" s="14">
        <f t="shared" si="15"/>
        <v>624.53569120043107</v>
      </c>
      <c r="AE96" s="14">
        <f t="shared" si="12"/>
        <v>0.99600561844902014</v>
      </c>
    </row>
    <row r="97" spans="1:31" x14ac:dyDescent="0.3">
      <c r="A97" s="14">
        <v>88</v>
      </c>
      <c r="B97" s="14">
        <f t="shared" si="13"/>
        <v>3.8879999999999999</v>
      </c>
      <c r="G97" s="14">
        <f t="shared" si="8"/>
        <v>31537.029380533135</v>
      </c>
      <c r="N97" s="14">
        <f t="shared" si="9"/>
        <v>2.0815854496572918E-4</v>
      </c>
      <c r="P97" s="14">
        <f t="shared" si="10"/>
        <v>6.5647021483932289</v>
      </c>
      <c r="V97" s="14">
        <f t="shared" si="11"/>
        <v>6.5647021483932289</v>
      </c>
      <c r="Y97" s="14">
        <f t="shared" si="14"/>
        <v>0.66303491698771611</v>
      </c>
      <c r="AD97" s="14">
        <f t="shared" si="15"/>
        <v>625.1987261174188</v>
      </c>
      <c r="AE97" s="14">
        <f t="shared" si="12"/>
        <v>0.99706302239222533</v>
      </c>
    </row>
    <row r="98" spans="1:31" x14ac:dyDescent="0.3">
      <c r="A98" s="14">
        <v>89</v>
      </c>
      <c r="B98" s="14">
        <f t="shared" si="13"/>
        <v>3.9890000000000008</v>
      </c>
      <c r="G98" s="14">
        <f t="shared" si="8"/>
        <v>35996.505472311161</v>
      </c>
      <c r="N98" s="14">
        <f t="shared" si="9"/>
        <v>1.3984176379239904E-4</v>
      </c>
      <c r="P98" s="14">
        <f t="shared" si="10"/>
        <v>5.0338148156107367</v>
      </c>
      <c r="V98" s="14">
        <f t="shared" si="11"/>
        <v>5.0338148156107367</v>
      </c>
      <c r="Y98" s="14">
        <f t="shared" si="14"/>
        <v>0.50841529637668448</v>
      </c>
      <c r="AD98" s="14">
        <f t="shared" si="15"/>
        <v>625.70714141379551</v>
      </c>
      <c r="AE98" s="14">
        <f t="shared" si="12"/>
        <v>0.9978738399304885</v>
      </c>
    </row>
    <row r="99" spans="1:31" x14ac:dyDescent="0.3">
      <c r="A99" s="14">
        <v>90</v>
      </c>
      <c r="B99" s="14">
        <f t="shared" si="13"/>
        <v>4.09</v>
      </c>
      <c r="G99" s="14">
        <f t="shared" si="8"/>
        <v>40864.838182517538</v>
      </c>
      <c r="N99" s="14">
        <f t="shared" si="9"/>
        <v>9.2992795718445907E-5</v>
      </c>
      <c r="P99" s="14">
        <f t="shared" si="10"/>
        <v>3.8001355491742017</v>
      </c>
      <c r="V99" s="14">
        <f t="shared" si="11"/>
        <v>3.8001355491742017</v>
      </c>
      <c r="Y99" s="14">
        <f t="shared" si="14"/>
        <v>0.38381369046659441</v>
      </c>
      <c r="AD99" s="14">
        <f t="shared" si="15"/>
        <v>626.09095510426209</v>
      </c>
      <c r="AE99" s="14">
        <f t="shared" si="12"/>
        <v>0.99848594360611276</v>
      </c>
    </row>
    <row r="100" spans="1:31" x14ac:dyDescent="0.3">
      <c r="A100" s="14">
        <v>91</v>
      </c>
      <c r="B100" s="14">
        <f t="shared" si="13"/>
        <v>4.1910000000000007</v>
      </c>
      <c r="G100" s="14">
        <f t="shared" si="8"/>
        <v>46164.39701111216</v>
      </c>
      <c r="N100" s="14">
        <f t="shared" si="9"/>
        <v>6.1211282356604617E-5</v>
      </c>
      <c r="P100" s="14">
        <f t="shared" si="10"/>
        <v>2.8257819402695805</v>
      </c>
      <c r="V100" s="14">
        <f t="shared" si="11"/>
        <v>2.8257819402695805</v>
      </c>
      <c r="Y100" s="14">
        <f t="shared" si="14"/>
        <v>0.28540397596722766</v>
      </c>
      <c r="AD100" s="14">
        <f t="shared" si="15"/>
        <v>626.37635908022935</v>
      </c>
      <c r="AE100" s="14">
        <f t="shared" si="12"/>
        <v>0.99894110408388259</v>
      </c>
    </row>
    <row r="101" spans="1:31" x14ac:dyDescent="0.3">
      <c r="A101" s="14">
        <v>92</v>
      </c>
      <c r="B101" s="14">
        <f t="shared" si="13"/>
        <v>4.2919999999999998</v>
      </c>
      <c r="G101" s="14">
        <f t="shared" si="8"/>
        <v>51918.110759441821</v>
      </c>
      <c r="N101" s="14">
        <f t="shared" si="9"/>
        <v>3.988259546153366E-5</v>
      </c>
      <c r="P101" s="14">
        <f t="shared" si="10"/>
        <v>2.0706290085459162</v>
      </c>
      <c r="V101" s="14">
        <f t="shared" si="11"/>
        <v>2.0706290085459162</v>
      </c>
      <c r="Y101" s="14">
        <f t="shared" si="14"/>
        <v>0.20913352986313755</v>
      </c>
      <c r="AD101" s="14">
        <f t="shared" si="15"/>
        <v>626.5854926100925</v>
      </c>
      <c r="AE101" s="14">
        <f t="shared" si="12"/>
        <v>0.99927462893071628</v>
      </c>
    </row>
    <row r="102" spans="1:31" x14ac:dyDescent="0.3">
      <c r="A102" s="14">
        <v>93</v>
      </c>
      <c r="B102" s="14">
        <f t="shared" si="13"/>
        <v>4.3930000000000007</v>
      </c>
      <c r="G102" s="14">
        <f t="shared" si="8"/>
        <v>58149.467530241149</v>
      </c>
      <c r="N102" s="14">
        <f t="shared" si="9"/>
        <v>2.5722022324537423E-5</v>
      </c>
      <c r="P102" s="14">
        <f t="shared" si="10"/>
        <v>1.495721901972827</v>
      </c>
      <c r="V102" s="14">
        <f t="shared" si="11"/>
        <v>1.495721901972827</v>
      </c>
      <c r="Y102" s="14">
        <f t="shared" si="14"/>
        <v>0.15106791209925552</v>
      </c>
      <c r="AD102" s="14">
        <f t="shared" si="15"/>
        <v>626.73656052219178</v>
      </c>
      <c r="AE102" s="14">
        <f t="shared" si="12"/>
        <v>0.99951555109311341</v>
      </c>
    </row>
    <row r="103" spans="1:31" x14ac:dyDescent="0.3">
      <c r="A103" s="14">
        <v>94</v>
      </c>
      <c r="B103" s="14">
        <f t="shared" si="13"/>
        <v>4.4939999999999998</v>
      </c>
      <c r="G103" s="14">
        <f t="shared" si="8"/>
        <v>64882.514727631642</v>
      </c>
      <c r="N103" s="14">
        <f t="shared" si="9"/>
        <v>1.6420885402344505E-5</v>
      </c>
      <c r="P103" s="14">
        <f t="shared" si="10"/>
        <v>1.0654283389583687</v>
      </c>
      <c r="V103" s="14">
        <f t="shared" si="11"/>
        <v>1.0654283389583687</v>
      </c>
      <c r="Y103" s="14">
        <f t="shared" si="14"/>
        <v>0.10760826223479525</v>
      </c>
      <c r="AD103" s="14">
        <f t="shared" si="15"/>
        <v>626.84416878442653</v>
      </c>
      <c r="AE103" s="14">
        <f t="shared" si="12"/>
        <v>0.99968716407742719</v>
      </c>
    </row>
    <row r="104" spans="1:31" x14ac:dyDescent="0.3">
      <c r="A104" s="14">
        <v>95</v>
      </c>
      <c r="B104" s="14">
        <f t="shared" si="13"/>
        <v>4.5950000000000006</v>
      </c>
      <c r="G104" s="14">
        <f t="shared" si="8"/>
        <v>72141.85905712258</v>
      </c>
      <c r="N104" s="14">
        <f t="shared" si="9"/>
        <v>1.0376664891989014E-5</v>
      </c>
      <c r="P104" s="14">
        <f t="shared" si="10"/>
        <v>0.74859189612086352</v>
      </c>
      <c r="V104" s="14">
        <f t="shared" si="11"/>
        <v>0.74859189612086352</v>
      </c>
      <c r="Y104" s="14">
        <f t="shared" si="14"/>
        <v>7.5607781508207225E-2</v>
      </c>
      <c r="AD104" s="14">
        <f t="shared" si="15"/>
        <v>626.91977656593474</v>
      </c>
      <c r="AE104" s="14">
        <f t="shared" si="12"/>
        <v>0.99980774289500585</v>
      </c>
    </row>
    <row r="105" spans="1:31" x14ac:dyDescent="0.3">
      <c r="A105" s="14">
        <v>96</v>
      </c>
      <c r="B105" s="14">
        <f t="shared" si="13"/>
        <v>4.6960000000000015</v>
      </c>
      <c r="G105" s="14">
        <f t="shared" si="8"/>
        <v>79952.666525610315</v>
      </c>
      <c r="N105" s="14">
        <f t="shared" si="9"/>
        <v>6.4906587297709424E-6</v>
      </c>
      <c r="P105" s="14">
        <f t="shared" si="10"/>
        <v>0.5189454729529176</v>
      </c>
      <c r="V105" s="14">
        <f t="shared" si="11"/>
        <v>0.5189454729529176</v>
      </c>
      <c r="Y105" s="14">
        <f t="shared" si="14"/>
        <v>5.2413492768244682E-2</v>
      </c>
      <c r="AD105" s="14">
        <f t="shared" si="15"/>
        <v>626.97219005870295</v>
      </c>
      <c r="AE105" s="14">
        <f>AD105/SUM($Y$9:$Y$108)</f>
        <v>0.99989133160581167</v>
      </c>
    </row>
    <row r="106" spans="1:31" x14ac:dyDescent="0.3">
      <c r="A106" s="14">
        <v>97</v>
      </c>
      <c r="B106" s="14">
        <f>$B$9+A106*$A$7</f>
        <v>4.7970000000000006</v>
      </c>
      <c r="G106" s="14">
        <f t="shared" si="8"/>
        <v>88340.662441378372</v>
      </c>
      <c r="N106" s="14">
        <f t="shared" si="9"/>
        <v>4.0187363995916616E-6</v>
      </c>
      <c r="P106" s="14">
        <f t="shared" si="10"/>
        <v>0.35501783571720724</v>
      </c>
      <c r="V106" s="14">
        <f t="shared" si="11"/>
        <v>0.35501783571720724</v>
      </c>
      <c r="Y106" s="14">
        <f t="shared" si="14"/>
        <v>3.5856801407437931E-2</v>
      </c>
      <c r="AD106" s="14">
        <f t="shared" si="15"/>
        <v>627.00804686011043</v>
      </c>
      <c r="AE106" s="14">
        <f>AD106/SUM($Y$9:$Y$108)</f>
        <v>0.99994851580867583</v>
      </c>
    </row>
    <row r="107" spans="1:31" x14ac:dyDescent="0.3">
      <c r="A107" s="14">
        <v>98</v>
      </c>
      <c r="B107" s="14">
        <f>$B$9+A107*$A$7</f>
        <v>4.8980000000000015</v>
      </c>
      <c r="G107" s="14">
        <f t="shared" si="8"/>
        <v>97332.131414098301</v>
      </c>
      <c r="N107" s="14">
        <f t="shared" si="9"/>
        <v>2.4629751376704828E-6</v>
      </c>
      <c r="P107" s="14">
        <f t="shared" si="10"/>
        <v>0.2397266197694003</v>
      </c>
      <c r="V107" s="14">
        <f t="shared" si="11"/>
        <v>0.2397266197694003</v>
      </c>
      <c r="Y107" s="14">
        <f t="shared" si="14"/>
        <v>2.421238859670943E-2</v>
      </c>
      <c r="AD107" s="14">
        <f t="shared" si="15"/>
        <v>627.03225924870719</v>
      </c>
      <c r="AE107" s="14">
        <f>AD107/SUM($Y$9:$Y$108)</f>
        <v>0.99998712957473945</v>
      </c>
    </row>
    <row r="108" spans="1:31" x14ac:dyDescent="0.3">
      <c r="A108" s="14">
        <v>99</v>
      </c>
      <c r="B108" s="14">
        <f>$B$9+A108*$A$7</f>
        <v>4.9990000000000006</v>
      </c>
      <c r="G108" s="14">
        <f t="shared" si="8"/>
        <v>106953.91735482813</v>
      </c>
      <c r="N108" s="14">
        <f t="shared" si="9"/>
        <v>1.4941709802283004E-6</v>
      </c>
      <c r="P108" s="14">
        <f t="shared" si="10"/>
        <v>0.15980743953332016</v>
      </c>
      <c r="V108" s="14">
        <f t="shared" si="11"/>
        <v>0.15980743953332016</v>
      </c>
      <c r="Y108" s="14">
        <f>($A$7/2)*V108</f>
        <v>8.0702756964326685E-3</v>
      </c>
      <c r="AD108" s="14">
        <f t="shared" si="15"/>
        <v>627.04032952440366</v>
      </c>
      <c r="AE108" s="14">
        <f>AD108/SUM($Y$9:$Y$108)</f>
        <v>1</v>
      </c>
    </row>
    <row r="110" spans="1:31" x14ac:dyDescent="0.3">
      <c r="AD110" s="14">
        <f>SUM($AD$9:$AD$108)</f>
        <v>31662.451901603679</v>
      </c>
    </row>
  </sheetData>
  <sheetProtection algorithmName="SHA-512" hashValue="AcxP/z3xRinsdI71GKPwOSibY6bZE5F5V8zFDggdRJpVQ3vwd7by5AP1PqqHUyhiv6Y3hIp9+5SeVrjaGFmhOw==" saltValue="5tu6lNxmIx+xnvtgDgYS6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EF66-3BD7-482F-8B79-9460B1B91935}">
  <dimension ref="A1:G3"/>
  <sheetViews>
    <sheetView workbookViewId="0">
      <selection activeCell="H4" sqref="H4"/>
    </sheetView>
  </sheetViews>
  <sheetFormatPr defaultRowHeight="14.4" x14ac:dyDescent="0.3"/>
  <cols>
    <col min="1" max="1" width="49.88671875" customWidth="1"/>
    <col min="2" max="2" width="18.5546875" bestFit="1" customWidth="1"/>
    <col min="3" max="3" width="51.6640625" bestFit="1" customWidth="1"/>
    <col min="5" max="5" width="28.44140625" customWidth="1"/>
    <col min="6" max="6" width="8.88671875" style="126"/>
  </cols>
  <sheetData>
    <row r="1" spans="1:7" ht="27" x14ac:dyDescent="0.3">
      <c r="A1" s="122" t="str">
        <f>CONCATENATE(B1,"_",C1)</f>
        <v>Facility_ID_Unit_ID</v>
      </c>
      <c r="B1" s="122" t="s">
        <v>113</v>
      </c>
      <c r="C1" s="123" t="s">
        <v>114</v>
      </c>
      <c r="D1" s="123" t="s">
        <v>116</v>
      </c>
      <c r="E1" s="124" t="s">
        <v>160</v>
      </c>
      <c r="F1" s="160" t="s">
        <v>79</v>
      </c>
      <c r="G1" s="161" t="s">
        <v>140</v>
      </c>
    </row>
    <row r="2" spans="1:7" x14ac:dyDescent="0.3">
      <c r="A2" s="157" t="str">
        <f>CONCATENATE(B2,"_",C2)</f>
        <v>USS-GraniteCity-IL_Boiler 12 Exhaust</v>
      </c>
      <c r="B2" s="114" t="s">
        <v>171</v>
      </c>
      <c r="C2" s="114" t="s">
        <v>172</v>
      </c>
      <c r="D2" s="139" t="s">
        <v>169</v>
      </c>
      <c r="E2" s="111">
        <f>AVERAGEIFS(Data!Y2:Y7,Data!A2:A7,Rank!B2,Data!B2:B7,Rank!C2,Data!D2:D7,Rank!D2)</f>
        <v>2.2176124267773507E-12</v>
      </c>
      <c r="F2" s="125">
        <v>3</v>
      </c>
      <c r="G2" s="111">
        <v>1</v>
      </c>
    </row>
    <row r="3" spans="1:7" x14ac:dyDescent="0.3">
      <c r="A3" s="157" t="str">
        <f>CONCATENATE(B3,"_",C3)</f>
        <v>CC-BurnsHarbor-IN_BF C Stove Stack</v>
      </c>
      <c r="B3" s="114" t="s">
        <v>164</v>
      </c>
      <c r="C3" s="114" t="s">
        <v>167</v>
      </c>
      <c r="D3" s="139" t="s">
        <v>169</v>
      </c>
      <c r="E3" s="111">
        <f>AVERAGEIFS(Data!Y2:Y7,Data!A2:A7,Rank!B3,Data!B2:B7,Rank!C3,Data!D2:D7,Rank!D3)</f>
        <v>1.0702946422254721E-11</v>
      </c>
      <c r="F3" s="125">
        <v>3</v>
      </c>
      <c r="G3" s="111">
        <v>2</v>
      </c>
    </row>
  </sheetData>
  <sheetProtection algorithmName="SHA-512" hashValue="U9iqu3pYFz4ZNewObiCwY9n2LvcYsv/xxB/phBI2MJhkC6rHqlNJwCp8gplSpJSdJURbOrfl8ifCNzuTx51OXA==" saltValue="Nuw4C7+0CufwQfhoAZ4Zyw==" spinCount="100000" sheet="1" objects="1" scenarios="1"/>
  <autoFilter ref="A1:G1" xr:uid="{0975EF66-3BD7-482F-8B79-9460B1B91935}">
    <sortState xmlns:xlrd2="http://schemas.microsoft.com/office/spreadsheetml/2017/richdata2" ref="A2:G3">
      <sortCondition ref="E1"/>
    </sortState>
  </autoFilter>
  <sortState xmlns:xlrd2="http://schemas.microsoft.com/office/spreadsheetml/2017/richdata2" ref="A2:F2">
    <sortCondition ref="E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D96E-69F7-4A41-A8B5-3F77C13EE7FF}">
  <dimension ref="A1:R19"/>
  <sheetViews>
    <sheetView topLeftCell="B1" workbookViewId="0">
      <selection activeCell="P14" sqref="P14"/>
    </sheetView>
  </sheetViews>
  <sheetFormatPr defaultRowHeight="14.4" x14ac:dyDescent="0.3"/>
  <cols>
    <col min="1" max="1" width="42" bestFit="1" customWidth="1"/>
    <col min="2" max="9" width="10.6640625" customWidth="1"/>
    <col min="13" max="13" width="10.6640625" customWidth="1"/>
    <col min="14" max="14" width="20.109375" bestFit="1" customWidth="1"/>
    <col min="15" max="15" width="15.44140625" customWidth="1"/>
    <col min="16" max="16" width="11.109375" customWidth="1"/>
    <col min="17" max="17" width="13.88671875" customWidth="1"/>
    <col min="18" max="18" width="23.6640625" customWidth="1"/>
  </cols>
  <sheetData>
    <row r="1" spans="1:18" s="98" customFormat="1" x14ac:dyDescent="0.3">
      <c r="A1" s="98" t="s">
        <v>80</v>
      </c>
      <c r="H1"/>
      <c r="I1"/>
      <c r="K1" s="99"/>
      <c r="M1" s="100"/>
      <c r="N1" s="100"/>
      <c r="O1" s="100"/>
      <c r="P1" s="100"/>
      <c r="Q1" s="100"/>
      <c r="R1" s="100"/>
    </row>
    <row r="2" spans="1:18" s="101" customFormat="1" x14ac:dyDescent="0.3">
      <c r="A2" s="166" t="s">
        <v>81</v>
      </c>
      <c r="B2" s="166" t="s">
        <v>82</v>
      </c>
      <c r="C2" s="166" t="s">
        <v>83</v>
      </c>
      <c r="D2" s="167" t="s">
        <v>84</v>
      </c>
      <c r="E2" s="168"/>
      <c r="F2" s="168"/>
      <c r="G2" s="169"/>
      <c r="H2"/>
      <c r="I2"/>
      <c r="K2" s="102"/>
      <c r="M2" s="103"/>
      <c r="N2" s="103"/>
      <c r="O2" s="103"/>
      <c r="P2" s="103"/>
      <c r="Q2" s="103"/>
      <c r="R2" s="103"/>
    </row>
    <row r="3" spans="1:18" s="101" customFormat="1" ht="53.4" x14ac:dyDescent="0.3">
      <c r="A3" s="166"/>
      <c r="B3" s="166"/>
      <c r="C3" s="166"/>
      <c r="D3" s="104" t="s">
        <v>85</v>
      </c>
      <c r="E3" s="104" t="s">
        <v>86</v>
      </c>
      <c r="F3" s="104" t="s">
        <v>87</v>
      </c>
      <c r="G3" s="104" t="s">
        <v>88</v>
      </c>
      <c r="H3"/>
      <c r="I3"/>
      <c r="K3" s="105" t="s">
        <v>89</v>
      </c>
      <c r="M3" s="106" t="s">
        <v>90</v>
      </c>
      <c r="N3" s="106" t="s">
        <v>91</v>
      </c>
      <c r="O3" s="106" t="s">
        <v>92</v>
      </c>
      <c r="P3" s="106" t="s">
        <v>93</v>
      </c>
      <c r="Q3" s="106" t="s">
        <v>94</v>
      </c>
      <c r="R3" s="106" t="s">
        <v>158</v>
      </c>
    </row>
    <row r="4" spans="1:18" s="101" customFormat="1" x14ac:dyDescent="0.3">
      <c r="A4" s="107" t="s">
        <v>96</v>
      </c>
      <c r="B4" s="108">
        <v>0.56000000000000005</v>
      </c>
      <c r="C4" s="108">
        <v>1.7</v>
      </c>
      <c r="D4" s="108">
        <v>1.7</v>
      </c>
      <c r="E4" s="108">
        <v>0.84</v>
      </c>
      <c r="F4" s="108">
        <v>0.56000000000000005</v>
      </c>
      <c r="G4" s="108">
        <v>0.42</v>
      </c>
      <c r="H4"/>
      <c r="I4"/>
      <c r="K4" s="165"/>
      <c r="M4" s="110"/>
      <c r="N4" s="111"/>
      <c r="O4" s="112"/>
      <c r="P4" s="112"/>
      <c r="Q4" s="111"/>
      <c r="R4" s="114"/>
    </row>
    <row r="5" spans="1:18" s="101" customFormat="1" x14ac:dyDescent="0.3">
      <c r="A5" s="107" t="s">
        <v>97</v>
      </c>
      <c r="B5" s="108">
        <v>1000</v>
      </c>
      <c r="C5" s="108">
        <v>3000</v>
      </c>
      <c r="D5" s="108">
        <v>3000</v>
      </c>
      <c r="E5" s="108">
        <v>1500</v>
      </c>
      <c r="F5" s="108">
        <v>1000</v>
      </c>
      <c r="G5" s="108">
        <v>750</v>
      </c>
      <c r="H5"/>
      <c r="I5"/>
      <c r="K5" s="165"/>
      <c r="M5" s="110"/>
      <c r="N5" s="111"/>
      <c r="O5" s="112"/>
      <c r="P5" s="112"/>
      <c r="Q5" s="111"/>
      <c r="R5" s="114"/>
    </row>
    <row r="6" spans="1:18" s="101" customFormat="1" x14ac:dyDescent="0.3">
      <c r="A6" s="107" t="s">
        <v>97</v>
      </c>
      <c r="B6" s="108">
        <v>1000</v>
      </c>
      <c r="C6" s="108">
        <v>3000</v>
      </c>
      <c r="D6" s="108">
        <v>3000</v>
      </c>
      <c r="E6" s="108">
        <v>1500</v>
      </c>
      <c r="F6" s="108">
        <v>1000</v>
      </c>
      <c r="G6" s="108">
        <v>750</v>
      </c>
      <c r="H6"/>
      <c r="I6"/>
      <c r="K6" s="109"/>
      <c r="M6" s="110"/>
      <c r="N6" s="111"/>
      <c r="O6" s="112"/>
      <c r="P6" s="112"/>
      <c r="Q6" s="111"/>
      <c r="R6" s="111"/>
    </row>
    <row r="7" spans="1:18" s="101" customFormat="1" x14ac:dyDescent="0.3">
      <c r="A7" s="114" t="s">
        <v>98</v>
      </c>
      <c r="B7" s="115">
        <f>$B$8+$B$9</f>
        <v>120</v>
      </c>
      <c r="C7" s="115">
        <f>$C$8+$C$9</f>
        <v>360</v>
      </c>
      <c r="D7" s="115">
        <f>$D$8+$D$9</f>
        <v>360</v>
      </c>
      <c r="E7" s="115">
        <f>$E$8+$E$9</f>
        <v>180</v>
      </c>
      <c r="F7" s="115">
        <f>$F$8+$F$9</f>
        <v>120</v>
      </c>
      <c r="G7" s="115">
        <f>$G$8+$G$9</f>
        <v>90</v>
      </c>
      <c r="H7"/>
      <c r="I7"/>
      <c r="K7" s="109"/>
      <c r="M7" s="110"/>
      <c r="N7" s="111"/>
      <c r="O7" s="110"/>
      <c r="P7" s="112"/>
      <c r="Q7" s="111"/>
      <c r="R7" s="113"/>
    </row>
    <row r="8" spans="1:18" s="101" customFormat="1" x14ac:dyDescent="0.3">
      <c r="A8" s="116" t="s">
        <v>99</v>
      </c>
      <c r="B8" s="115">
        <v>60</v>
      </c>
      <c r="C8" s="115">
        <v>180</v>
      </c>
      <c r="D8" s="115">
        <v>180</v>
      </c>
      <c r="E8" s="115">
        <v>90</v>
      </c>
      <c r="F8" s="115">
        <v>60</v>
      </c>
      <c r="G8" s="115">
        <v>45</v>
      </c>
      <c r="H8"/>
      <c r="I8"/>
      <c r="K8" s="109"/>
      <c r="M8" s="109"/>
      <c r="N8" s="111"/>
      <c r="O8" s="109"/>
      <c r="P8" s="112"/>
      <c r="Q8" s="111"/>
      <c r="R8" s="111"/>
    </row>
    <row r="9" spans="1:18" s="101" customFormat="1" x14ac:dyDescent="0.3">
      <c r="A9" s="116" t="s">
        <v>100</v>
      </c>
      <c r="B9" s="115">
        <v>60</v>
      </c>
      <c r="C9" s="115">
        <v>180</v>
      </c>
      <c r="D9" s="115">
        <v>180</v>
      </c>
      <c r="E9" s="115">
        <v>90</v>
      </c>
      <c r="F9" s="115">
        <v>60</v>
      </c>
      <c r="G9" s="115">
        <v>45</v>
      </c>
      <c r="H9"/>
      <c r="I9"/>
      <c r="K9" s="109"/>
      <c r="M9" s="109"/>
      <c r="N9" s="111"/>
      <c r="O9" s="109"/>
      <c r="P9" s="112"/>
      <c r="Q9" s="111"/>
      <c r="R9" s="111"/>
    </row>
    <row r="10" spans="1:18" s="101" customFormat="1" ht="13.2" x14ac:dyDescent="0.25">
      <c r="K10" s="103"/>
      <c r="M10" s="103"/>
      <c r="N10" s="103"/>
      <c r="O10" s="103"/>
      <c r="P10" s="103"/>
      <c r="Q10" s="103"/>
      <c r="R10" s="103"/>
    </row>
    <row r="11" spans="1:18" s="98" customFormat="1" ht="13.2" x14ac:dyDescent="0.25">
      <c r="A11" s="98" t="s">
        <v>80</v>
      </c>
      <c r="K11" s="99"/>
      <c r="M11" s="100"/>
      <c r="N11" s="100"/>
      <c r="O11" s="100"/>
      <c r="P11" s="100"/>
      <c r="Q11" s="100"/>
      <c r="R11" s="100"/>
    </row>
    <row r="12" spans="1:18" s="101" customFormat="1" ht="13.2" x14ac:dyDescent="0.25">
      <c r="B12" s="166" t="s">
        <v>101</v>
      </c>
      <c r="C12" s="167" t="s">
        <v>102</v>
      </c>
      <c r="D12" s="166" t="s">
        <v>103</v>
      </c>
      <c r="E12" s="166"/>
      <c r="F12" s="166"/>
      <c r="G12" s="166"/>
      <c r="H12" s="166"/>
      <c r="I12" s="166"/>
      <c r="K12" s="103"/>
      <c r="M12" s="103"/>
      <c r="N12" s="103"/>
      <c r="O12" s="103"/>
      <c r="P12" s="103"/>
      <c r="Q12" s="103"/>
      <c r="R12" s="103"/>
    </row>
    <row r="13" spans="1:18" s="101" customFormat="1" ht="52.8" x14ac:dyDescent="0.25">
      <c r="B13" s="166"/>
      <c r="C13" s="167"/>
      <c r="D13" s="104" t="s">
        <v>85</v>
      </c>
      <c r="E13" s="104" t="s">
        <v>86</v>
      </c>
      <c r="F13" s="104" t="s">
        <v>87</v>
      </c>
      <c r="G13" s="104" t="s">
        <v>88</v>
      </c>
      <c r="H13" s="104" t="s">
        <v>104</v>
      </c>
      <c r="I13" s="104" t="s">
        <v>105</v>
      </c>
      <c r="K13" s="105" t="s">
        <v>89</v>
      </c>
      <c r="M13" s="106" t="s">
        <v>90</v>
      </c>
      <c r="N13" s="106" t="s">
        <v>91</v>
      </c>
      <c r="O13" s="106" t="s">
        <v>92</v>
      </c>
      <c r="P13" s="106" t="s">
        <v>93</v>
      </c>
      <c r="Q13" s="106" t="s">
        <v>94</v>
      </c>
      <c r="R13" s="106" t="s">
        <v>158</v>
      </c>
    </row>
    <row r="14" spans="1:18" s="101" customFormat="1" ht="13.2" x14ac:dyDescent="0.25">
      <c r="A14" s="116" t="s">
        <v>106</v>
      </c>
      <c r="B14" s="117">
        <v>0.31</v>
      </c>
      <c r="C14" s="118">
        <v>0.92</v>
      </c>
      <c r="D14" s="117">
        <v>0.92</v>
      </c>
      <c r="E14" s="117">
        <v>0.46</v>
      </c>
      <c r="F14" s="117">
        <v>0.31</v>
      </c>
      <c r="G14" s="117">
        <v>0.23</v>
      </c>
      <c r="H14" s="117">
        <v>0.15</v>
      </c>
      <c r="I14" s="117">
        <v>0.12</v>
      </c>
      <c r="K14" s="165">
        <v>3</v>
      </c>
      <c r="M14" s="110">
        <f>AVERAGE(Data!$AC$2:$AC$7)</f>
        <v>1.2064325270202815E-6</v>
      </c>
      <c r="N14" s="111" t="s">
        <v>161</v>
      </c>
      <c r="O14" s="112">
        <f>$F$14/1000</f>
        <v>3.1E-4</v>
      </c>
      <c r="P14" s="112">
        <f>O14*M14</f>
        <v>3.7399408337628728E-10</v>
      </c>
      <c r="Q14" s="111" t="s">
        <v>162</v>
      </c>
      <c r="R14" s="114" t="s">
        <v>163</v>
      </c>
    </row>
    <row r="15" spans="1:18" s="101" customFormat="1" ht="13.2" x14ac:dyDescent="0.25">
      <c r="A15" s="116" t="s">
        <v>107</v>
      </c>
      <c r="B15" s="119">
        <v>3.5999999999999997E-2</v>
      </c>
      <c r="C15" s="120">
        <v>0.11</v>
      </c>
      <c r="D15" s="117">
        <v>0.11</v>
      </c>
      <c r="E15" s="117">
        <v>5.5E-2</v>
      </c>
      <c r="F15" s="117">
        <v>3.6999999999999998E-2</v>
      </c>
      <c r="G15" s="117">
        <v>2.8000000000000001E-2</v>
      </c>
      <c r="H15" s="117">
        <v>1.7999999999999999E-2</v>
      </c>
      <c r="I15" s="117">
        <v>1.4E-2</v>
      </c>
      <c r="K15" s="109"/>
      <c r="M15" s="110"/>
      <c r="N15" s="111"/>
      <c r="O15" s="110"/>
      <c r="P15" s="112"/>
      <c r="Q15" s="111"/>
      <c r="R15" s="113"/>
    </row>
    <row r="17" spans="1:18" s="121" customFormat="1" x14ac:dyDescent="0.3">
      <c r="A17" s="121" t="s">
        <v>108</v>
      </c>
    </row>
    <row r="18" spans="1:18" ht="27" x14ac:dyDescent="0.3">
      <c r="B18" s="105" t="s">
        <v>109</v>
      </c>
      <c r="C18" s="105" t="s">
        <v>110</v>
      </c>
    </row>
    <row r="19" spans="1:18" s="101" customFormat="1" x14ac:dyDescent="0.3">
      <c r="A19" s="116" t="s">
        <v>111</v>
      </c>
      <c r="B19" s="115">
        <v>476</v>
      </c>
      <c r="C19" s="115">
        <f>B19*3</f>
        <v>1428</v>
      </c>
      <c r="D19"/>
      <c r="E19"/>
      <c r="F19"/>
      <c r="G19"/>
      <c r="H19"/>
      <c r="I19"/>
      <c r="K19" s="109" t="s">
        <v>112</v>
      </c>
      <c r="M19" s="110"/>
      <c r="N19" s="111"/>
      <c r="O19" s="110"/>
      <c r="P19" s="112"/>
      <c r="Q19" s="111"/>
      <c r="R19" s="113"/>
    </row>
  </sheetData>
  <sheetProtection algorithmName="SHA-512" hashValue="6iGsWA2ovsu5ak1s2LX1XIv5pt6Ks4JahwtEd+g1F4oZ6Cc+kcLe1eVCm7qtU3X30PEUUZeZu+jV3ED/B2Nw/g==" saltValue="fKO9ExsOOzUVQ7rVeVb2Cg==" spinCount="100000" sheet="1" objects="1" scenarios="1"/>
  <mergeCells count="7">
    <mergeCell ref="A2:A3"/>
    <mergeCell ref="B2:B3"/>
    <mergeCell ref="C2:C3"/>
    <mergeCell ref="D2:G2"/>
    <mergeCell ref="B12:B13"/>
    <mergeCell ref="C12:C13"/>
    <mergeCell ref="D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E07BD-4CC3-4A7B-AAE7-06F074CC29C4}">
  <dimension ref="A1:A87"/>
  <sheetViews>
    <sheetView zoomScale="85" zoomScaleNormal="85" workbookViewId="0">
      <selection activeCell="A31" sqref="A31"/>
    </sheetView>
  </sheetViews>
  <sheetFormatPr defaultColWidth="9.109375" defaultRowHeight="13.2" x14ac:dyDescent="0.25"/>
  <cols>
    <col min="1" max="1" width="100.33203125" style="180" customWidth="1"/>
    <col min="2" max="16384" width="9.109375" style="179"/>
  </cols>
  <sheetData>
    <row r="1" spans="1:1" x14ac:dyDescent="0.25">
      <c r="A1" s="178" t="s">
        <v>182</v>
      </c>
    </row>
    <row r="3" spans="1:1" x14ac:dyDescent="0.25">
      <c r="A3" s="178" t="s">
        <v>183</v>
      </c>
    </row>
    <row r="5" spans="1:1" x14ac:dyDescent="0.25">
      <c r="A5" s="178" t="s">
        <v>184</v>
      </c>
    </row>
    <row r="6" spans="1:1" x14ac:dyDescent="0.25">
      <c r="A6" s="181" t="s">
        <v>185</v>
      </c>
    </row>
    <row r="7" spans="1:1" x14ac:dyDescent="0.25">
      <c r="A7" s="180" t="s">
        <v>186</v>
      </c>
    </row>
    <row r="9" spans="1:1" x14ac:dyDescent="0.25">
      <c r="A9" s="181" t="s">
        <v>187</v>
      </c>
    </row>
    <row r="10" spans="1:1" ht="13.8" x14ac:dyDescent="0.3">
      <c r="A10" s="180" t="s">
        <v>188</v>
      </c>
    </row>
    <row r="11" spans="1:1" x14ac:dyDescent="0.25">
      <c r="A11" s="180" t="s">
        <v>189</v>
      </c>
    </row>
    <row r="13" spans="1:1" x14ac:dyDescent="0.25">
      <c r="A13" s="178" t="s">
        <v>190</v>
      </c>
    </row>
    <row r="14" spans="1:1" ht="26.4" x14ac:dyDescent="0.25">
      <c r="A14" s="180" t="s">
        <v>191</v>
      </c>
    </row>
    <row r="16" spans="1:1" x14ac:dyDescent="0.25">
      <c r="A16" s="178" t="s">
        <v>192</v>
      </c>
    </row>
    <row r="17" spans="1:1" x14ac:dyDescent="0.25">
      <c r="A17" s="180" t="s">
        <v>193</v>
      </c>
    </row>
    <row r="18" spans="1:1" ht="52.8" x14ac:dyDescent="0.25">
      <c r="A18" s="180" t="s">
        <v>194</v>
      </c>
    </row>
    <row r="19" spans="1:1" ht="26.4" x14ac:dyDescent="0.25">
      <c r="A19" s="180" t="s">
        <v>195</v>
      </c>
    </row>
    <row r="21" spans="1:1" ht="26.4" x14ac:dyDescent="0.25">
      <c r="A21" s="180" t="s">
        <v>196</v>
      </c>
    </row>
    <row r="23" spans="1:1" ht="26.4" x14ac:dyDescent="0.25">
      <c r="A23" s="180" t="s">
        <v>197</v>
      </c>
    </row>
    <row r="25" spans="1:1" ht="26.4" x14ac:dyDescent="0.25">
      <c r="A25" s="180" t="s">
        <v>198</v>
      </c>
    </row>
    <row r="27" spans="1:1" ht="26.4" x14ac:dyDescent="0.25">
      <c r="A27" s="180" t="s">
        <v>199</v>
      </c>
    </row>
    <row r="29" spans="1:1" ht="26.4" x14ac:dyDescent="0.25">
      <c r="A29" s="180" t="s">
        <v>200</v>
      </c>
    </row>
    <row r="31" spans="1:1" x14ac:dyDescent="0.25">
      <c r="A31" s="180" t="s">
        <v>201</v>
      </c>
    </row>
    <row r="33" spans="1:1" x14ac:dyDescent="0.25">
      <c r="A33" s="178" t="s">
        <v>202</v>
      </c>
    </row>
    <row r="34" spans="1:1" x14ac:dyDescent="0.25">
      <c r="A34" s="180" t="s">
        <v>203</v>
      </c>
    </row>
    <row r="36" spans="1:1" ht="26.4" x14ac:dyDescent="0.25">
      <c r="A36" s="180" t="s">
        <v>204</v>
      </c>
    </row>
    <row r="38" spans="1:1" x14ac:dyDescent="0.25">
      <c r="A38" s="180" t="s">
        <v>205</v>
      </c>
    </row>
    <row r="40" spans="1:1" ht="26.4" x14ac:dyDescent="0.25">
      <c r="A40" s="180" t="s">
        <v>206</v>
      </c>
    </row>
    <row r="42" spans="1:1" x14ac:dyDescent="0.25">
      <c r="A42" s="182" t="s">
        <v>207</v>
      </c>
    </row>
    <row r="43" spans="1:1" x14ac:dyDescent="0.25">
      <c r="A43" s="182"/>
    </row>
    <row r="44" spans="1:1" ht="39.6" x14ac:dyDescent="0.25">
      <c r="A44" s="182" t="s">
        <v>208</v>
      </c>
    </row>
    <row r="45" spans="1:1" x14ac:dyDescent="0.25">
      <c r="A45" s="182"/>
    </row>
    <row r="46" spans="1:1" ht="52.8" x14ac:dyDescent="0.25">
      <c r="A46" s="182" t="s">
        <v>209</v>
      </c>
    </row>
    <row r="47" spans="1:1" x14ac:dyDescent="0.25">
      <c r="A47" s="182"/>
    </row>
    <row r="48" spans="1:1" ht="52.8" x14ac:dyDescent="0.25">
      <c r="A48" s="182" t="s">
        <v>210</v>
      </c>
    </row>
    <row r="49" spans="1:1" x14ac:dyDescent="0.25">
      <c r="A49" s="182"/>
    </row>
    <row r="50" spans="1:1" ht="52.8" x14ac:dyDescent="0.25">
      <c r="A50" s="182" t="s">
        <v>211</v>
      </c>
    </row>
    <row r="51" spans="1:1" x14ac:dyDescent="0.25">
      <c r="A51" s="182"/>
    </row>
    <row r="52" spans="1:1" ht="39.6" x14ac:dyDescent="0.25">
      <c r="A52" s="182" t="s">
        <v>212</v>
      </c>
    </row>
    <row r="53" spans="1:1" x14ac:dyDescent="0.25">
      <c r="A53" s="182"/>
    </row>
    <row r="54" spans="1:1" ht="39.6" x14ac:dyDescent="0.25">
      <c r="A54" s="182" t="s">
        <v>213</v>
      </c>
    </row>
    <row r="55" spans="1:1" x14ac:dyDescent="0.25">
      <c r="A55" s="182"/>
    </row>
    <row r="56" spans="1:1" ht="39.6" x14ac:dyDescent="0.25">
      <c r="A56" s="182" t="s">
        <v>214</v>
      </c>
    </row>
    <row r="57" spans="1:1" x14ac:dyDescent="0.25">
      <c r="A57" s="182"/>
    </row>
    <row r="58" spans="1:1" ht="52.8" x14ac:dyDescent="0.25">
      <c r="A58" s="182" t="s">
        <v>215</v>
      </c>
    </row>
    <row r="59" spans="1:1" x14ac:dyDescent="0.25">
      <c r="A59" s="182"/>
    </row>
    <row r="60" spans="1:1" x14ac:dyDescent="0.25">
      <c r="A60" s="182" t="s">
        <v>216</v>
      </c>
    </row>
    <row r="61" spans="1:1" ht="13.8" x14ac:dyDescent="0.3">
      <c r="A61" s="183"/>
    </row>
    <row r="62" spans="1:1" x14ac:dyDescent="0.25">
      <c r="A62" s="180" t="s">
        <v>217</v>
      </c>
    </row>
    <row r="63" spans="1:1" ht="13.8" x14ac:dyDescent="0.3">
      <c r="A63" s="183"/>
    </row>
    <row r="64" spans="1:1" x14ac:dyDescent="0.25">
      <c r="A64" s="180" t="s">
        <v>218</v>
      </c>
    </row>
    <row r="66" spans="1:1" ht="26.4" x14ac:dyDescent="0.25">
      <c r="A66" s="180" t="s">
        <v>219</v>
      </c>
    </row>
    <row r="67" spans="1:1" ht="13.8" x14ac:dyDescent="0.3">
      <c r="A67" s="183"/>
    </row>
    <row r="68" spans="1:1" x14ac:dyDescent="0.25">
      <c r="A68" s="178" t="s">
        <v>220</v>
      </c>
    </row>
    <row r="69" spans="1:1" x14ac:dyDescent="0.25">
      <c r="A69" s="180" t="s">
        <v>221</v>
      </c>
    </row>
    <row r="70" spans="1:1" x14ac:dyDescent="0.25">
      <c r="A70" s="182" t="s">
        <v>222</v>
      </c>
    </row>
    <row r="71" spans="1:1" x14ac:dyDescent="0.25">
      <c r="A71" s="182" t="s">
        <v>223</v>
      </c>
    </row>
    <row r="72" spans="1:1" x14ac:dyDescent="0.25">
      <c r="A72" s="182" t="s">
        <v>224</v>
      </c>
    </row>
    <row r="73" spans="1:1" s="184" customFormat="1" x14ac:dyDescent="0.25">
      <c r="A73" s="182" t="s">
        <v>225</v>
      </c>
    </row>
    <row r="74" spans="1:1" s="184" customFormat="1" x14ac:dyDescent="0.25">
      <c r="A74" s="182"/>
    </row>
    <row r="75" spans="1:1" x14ac:dyDescent="0.25">
      <c r="A75" s="180" t="s">
        <v>226</v>
      </c>
    </row>
    <row r="77" spans="1:1" x14ac:dyDescent="0.25">
      <c r="A77" s="180" t="s">
        <v>227</v>
      </c>
    </row>
    <row r="78" spans="1:1" x14ac:dyDescent="0.25">
      <c r="A78" s="180" t="s">
        <v>228</v>
      </c>
    </row>
    <row r="79" spans="1:1" x14ac:dyDescent="0.25">
      <c r="A79" s="180" t="s">
        <v>229</v>
      </c>
    </row>
    <row r="80" spans="1:1" x14ac:dyDescent="0.25">
      <c r="A80" s="180" t="s">
        <v>230</v>
      </c>
    </row>
    <row r="81" spans="1:1" ht="15.6" x14ac:dyDescent="0.25">
      <c r="A81" s="180" t="s">
        <v>231</v>
      </c>
    </row>
    <row r="82" spans="1:1" x14ac:dyDescent="0.25">
      <c r="A82" s="180" t="s">
        <v>232</v>
      </c>
    </row>
    <row r="83" spans="1:1" ht="15.6" x14ac:dyDescent="0.35">
      <c r="A83" s="180" t="s">
        <v>233</v>
      </c>
    </row>
    <row r="85" spans="1:1" x14ac:dyDescent="0.25">
      <c r="A85" s="180" t="s">
        <v>234</v>
      </c>
    </row>
    <row r="87" spans="1:1" ht="26.4" x14ac:dyDescent="0.25">
      <c r="A87" s="180" t="s">
        <v>235</v>
      </c>
    </row>
  </sheetData>
  <sheetProtection algorithmName="SHA-512" hashValue="H/H0o0mYBOaRN2yYruKcBeDMDXaxJVtRmNctZ06pzKHi584m8d9sItux5mI6PJ3Z/Ha+5/F5nYpKa9lm6AhG/g==" saltValue="kbbZxTnOxZeoEcWvgoWNb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7788-EA1E-4624-BC28-9D425DDEA6EC}">
  <sheetPr>
    <pageSetUpPr autoPageBreaks="0"/>
  </sheetPr>
  <dimension ref="A1:U4"/>
  <sheetViews>
    <sheetView tabSelected="1" workbookViewId="0">
      <selection activeCell="Q3" sqref="Q3"/>
    </sheetView>
  </sheetViews>
  <sheetFormatPr defaultRowHeight="14.4" x14ac:dyDescent="0.3"/>
  <cols>
    <col min="1" max="1" width="19.33203125" customWidth="1"/>
    <col min="3" max="3" width="12.44140625" customWidth="1"/>
    <col min="5" max="5" width="9.33203125" bestFit="1" customWidth="1"/>
    <col min="6" max="6" width="10.109375" customWidth="1"/>
    <col min="7" max="9" width="9.33203125" bestFit="1" customWidth="1"/>
    <col min="10" max="12" width="9.44140625" bestFit="1" customWidth="1"/>
    <col min="13" max="13" width="11.5546875" customWidth="1"/>
    <col min="14" max="14" width="12.33203125" customWidth="1"/>
    <col min="15" max="15" width="10.5546875" customWidth="1"/>
    <col min="16" max="16" width="9.33203125" bestFit="1" customWidth="1"/>
    <col min="18" max="19" width="11.6640625" customWidth="1"/>
    <col min="21" max="21" width="22.33203125" bestFit="1" customWidth="1"/>
  </cols>
  <sheetData>
    <row r="1" spans="1:21" x14ac:dyDescent="0.3">
      <c r="A1" s="98" t="s">
        <v>168</v>
      </c>
    </row>
    <row r="2" spans="1:21" s="101" customFormat="1" ht="79.2" x14ac:dyDescent="0.25">
      <c r="A2" s="127" t="s">
        <v>141</v>
      </c>
      <c r="B2" s="127" t="s">
        <v>142</v>
      </c>
      <c r="C2" s="127" t="s">
        <v>95</v>
      </c>
      <c r="D2" s="127" t="s">
        <v>81</v>
      </c>
      <c r="E2" s="127" t="s">
        <v>143</v>
      </c>
      <c r="F2" s="127" t="s">
        <v>144</v>
      </c>
      <c r="G2" s="127" t="s">
        <v>145</v>
      </c>
      <c r="H2" s="127" t="s">
        <v>146</v>
      </c>
      <c r="I2" s="128" t="s">
        <v>147</v>
      </c>
      <c r="J2" s="129" t="s">
        <v>148</v>
      </c>
      <c r="K2" s="129" t="s">
        <v>149</v>
      </c>
      <c r="L2" s="127" t="s">
        <v>150</v>
      </c>
      <c r="M2" s="127" t="s">
        <v>151</v>
      </c>
      <c r="N2" s="127" t="s">
        <v>152</v>
      </c>
      <c r="O2" s="106" t="s">
        <v>93</v>
      </c>
      <c r="P2" s="130" t="s">
        <v>153</v>
      </c>
      <c r="Q2" s="130" t="s">
        <v>154</v>
      </c>
      <c r="R2" s="106" t="s">
        <v>155</v>
      </c>
      <c r="S2" s="106" t="s">
        <v>156</v>
      </c>
      <c r="T2" s="106" t="s">
        <v>157</v>
      </c>
      <c r="U2" s="106" t="s">
        <v>158</v>
      </c>
    </row>
    <row r="3" spans="1:21" x14ac:dyDescent="0.3">
      <c r="A3" s="135" t="s">
        <v>168</v>
      </c>
      <c r="B3" s="135" t="s">
        <v>179</v>
      </c>
      <c r="C3" s="135" t="s">
        <v>159</v>
      </c>
      <c r="D3" s="135" t="s">
        <v>169</v>
      </c>
      <c r="E3" s="137">
        <v>17</v>
      </c>
      <c r="F3" s="136" t="s">
        <v>170</v>
      </c>
      <c r="G3" s="137">
        <v>2</v>
      </c>
      <c r="H3" s="137">
        <v>2</v>
      </c>
      <c r="I3" s="137">
        <v>6</v>
      </c>
      <c r="J3" s="138">
        <f>Lognormal_E!F43</f>
        <v>6.4602794245160364E-12</v>
      </c>
      <c r="K3" s="138">
        <f>Lognormal_E!F44</f>
        <v>3.5729925629840758E-23</v>
      </c>
      <c r="L3" s="138">
        <f>Lognormal_E!D165</f>
        <v>2.5786557378869483E-11</v>
      </c>
      <c r="M3" s="137" t="s">
        <v>162</v>
      </c>
      <c r="N3" s="137" t="s">
        <v>177</v>
      </c>
      <c r="O3" s="133">
        <f>'3xRDL'!$P$14</f>
        <v>3.7399408337628728E-10</v>
      </c>
      <c r="P3" s="133">
        <f>IF(L3&gt;O3,ROUNDUP(L3,2-1-INT(LOG10(ABS(L3)))),ROUNDUP(O3,2-1-INT(LOG10(ABS(O3)))))</f>
        <v>3.8000000000000003E-10</v>
      </c>
      <c r="Q3" s="137" t="str">
        <f>IF(L3&gt;O3,"UPL","3xRDL")</f>
        <v>3xRDL</v>
      </c>
      <c r="R3" s="134">
        <f>P3/J3</f>
        <v>58.820985135401827</v>
      </c>
      <c r="S3" s="137" t="str">
        <f t="shared" ref="S3" si="0">IF(I3&lt;7,"Limited","Not Limited")</f>
        <v>Limited</v>
      </c>
      <c r="T3" s="135"/>
      <c r="U3" s="114" t="s">
        <v>163</v>
      </c>
    </row>
    <row r="4" spans="1:21" x14ac:dyDescent="0.3">
      <c r="A4" s="135" t="s">
        <v>168</v>
      </c>
      <c r="B4" s="135" t="s">
        <v>178</v>
      </c>
      <c r="C4" s="135" t="s">
        <v>159</v>
      </c>
      <c r="D4" s="135" t="s">
        <v>169</v>
      </c>
      <c r="E4" s="137">
        <v>17</v>
      </c>
      <c r="F4" s="136" t="s">
        <v>170</v>
      </c>
      <c r="G4" s="137">
        <v>2</v>
      </c>
      <c r="H4" s="137">
        <v>1</v>
      </c>
      <c r="I4" s="137">
        <v>3</v>
      </c>
      <c r="J4" s="138">
        <f>Lognormal_N!F43</f>
        <v>2.2176124267773507E-12</v>
      </c>
      <c r="K4" s="138">
        <f>Lognormal_N!F44</f>
        <v>7.0131732254043409E-26</v>
      </c>
      <c r="L4" s="138">
        <f>Lognormal_N!D165</f>
        <v>2.9755797508310511E-12</v>
      </c>
      <c r="M4" s="137" t="s">
        <v>162</v>
      </c>
      <c r="N4" s="137" t="s">
        <v>177</v>
      </c>
      <c r="O4" s="133">
        <f>'3xRDL'!$P$14</f>
        <v>3.7399408337628728E-10</v>
      </c>
      <c r="P4" s="133">
        <f>IF(L4&gt;O4,ROUNDUP(L4,2-1-INT(LOG10(ABS(L4)))),ROUNDUP(O4,2-1-INT(LOG10(ABS(O4)))))</f>
        <v>3.8000000000000003E-10</v>
      </c>
      <c r="Q4" s="137" t="str">
        <f>IF(L4&gt;O4,"UPL","3xRDL")</f>
        <v>3xRDL</v>
      </c>
      <c r="R4" s="134">
        <f>P4/J4</f>
        <v>171.35546113087875</v>
      </c>
      <c r="S4" s="137" t="str">
        <f t="shared" ref="S4" si="1">IF(I4&lt;7,"Limited","Not Limited")</f>
        <v>Limited</v>
      </c>
      <c r="T4" s="135"/>
      <c r="U4" s="114" t="s">
        <v>163</v>
      </c>
    </row>
  </sheetData>
  <sheetProtection algorithmName="SHA-512" hashValue="ZK0pBElaKTd61FudiShQK3p/UhaDG1FCowUw3xvJNLuAgcn5hm3zhl7ua0I5J+B6zYn6s3LR8SxYhaKsJeN2BQ==" saltValue="c6yiqdkEtuNFsrI1Dl5GFw==" spinCount="100000" sheet="1" objects="1" scenarios="1"/>
  <conditionalFormatting sqref="R3">
    <cfRule type="cellIs" dxfId="1" priority="2" operator="greaterThan">
      <formula>15</formula>
    </cfRule>
  </conditionalFormatting>
  <conditionalFormatting sqref="R4">
    <cfRule type="cellIs" dxfId="0" priority="1" operator="greaterThan">
      <formula>15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B2" sqref="B2:B5"/>
    </sheetView>
  </sheetViews>
  <sheetFormatPr defaultRowHeight="14.4" x14ac:dyDescent="0.3"/>
  <cols>
    <col min="1" max="1" width="17" customWidth="1"/>
    <col min="2" max="6" width="20.33203125" customWidth="1"/>
    <col min="7" max="13" width="9.109375" customWidth="1"/>
    <col min="33" max="33" width="15.88671875" customWidth="1"/>
    <col min="34" max="34" width="11.6640625" bestFit="1" customWidth="1"/>
    <col min="35" max="43" width="9.5546875" bestFit="1" customWidth="1"/>
  </cols>
  <sheetData>
    <row r="1" spans="1:63" x14ac:dyDescent="0.3">
      <c r="A1" s="31"/>
      <c r="B1" s="62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H1" s="77" t="s">
        <v>1</v>
      </c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</row>
    <row r="2" spans="1:63" ht="39.6" x14ac:dyDescent="0.3">
      <c r="A2" s="32" t="s">
        <v>2</v>
      </c>
      <c r="B2" s="158" t="s">
        <v>171</v>
      </c>
      <c r="C2" s="158" t="s">
        <v>164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9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H2" s="74" t="str">
        <f>IF(B2&gt;0,B2,"")</f>
        <v>USS-GraniteCity-IL</v>
      </c>
      <c r="AI2" s="74" t="str">
        <f t="shared" ref="AI2:BK2" si="0">IF(C2&gt;0,C2,"")</f>
        <v>CC-BurnsHarbor-IN</v>
      </c>
      <c r="AJ2" s="74" t="str">
        <f t="shared" si="0"/>
        <v/>
      </c>
      <c r="AK2" s="74" t="str">
        <f t="shared" si="0"/>
        <v/>
      </c>
      <c r="AL2" s="74" t="str">
        <f t="shared" si="0"/>
        <v/>
      </c>
      <c r="AM2" s="74" t="str">
        <f t="shared" si="0"/>
        <v/>
      </c>
      <c r="AN2" s="74" t="str">
        <f t="shared" si="0"/>
        <v/>
      </c>
      <c r="AO2" s="74" t="str">
        <f t="shared" si="0"/>
        <v/>
      </c>
      <c r="AP2" s="74" t="str">
        <f t="shared" si="0"/>
        <v/>
      </c>
      <c r="AQ2" s="74" t="str">
        <f t="shared" si="0"/>
        <v/>
      </c>
      <c r="AR2" s="74" t="str">
        <f t="shared" si="0"/>
        <v/>
      </c>
      <c r="AS2" s="74" t="str">
        <f t="shared" si="0"/>
        <v/>
      </c>
      <c r="AT2" s="74" t="str">
        <f t="shared" si="0"/>
        <v/>
      </c>
      <c r="AU2" s="74" t="str">
        <f t="shared" si="0"/>
        <v/>
      </c>
      <c r="AV2" s="74" t="str">
        <f t="shared" si="0"/>
        <v/>
      </c>
      <c r="AW2" s="74" t="str">
        <f t="shared" si="0"/>
        <v/>
      </c>
      <c r="AX2" s="74" t="str">
        <f t="shared" si="0"/>
        <v/>
      </c>
      <c r="AY2" s="74" t="str">
        <f t="shared" si="0"/>
        <v/>
      </c>
      <c r="AZ2" s="74" t="str">
        <f t="shared" si="0"/>
        <v/>
      </c>
      <c r="BA2" s="74" t="str">
        <f t="shared" si="0"/>
        <v/>
      </c>
      <c r="BB2" s="74" t="str">
        <f t="shared" si="0"/>
        <v/>
      </c>
      <c r="BC2" s="74" t="str">
        <f t="shared" si="0"/>
        <v/>
      </c>
      <c r="BD2" s="74" t="str">
        <f t="shared" si="0"/>
        <v/>
      </c>
      <c r="BE2" s="74" t="str">
        <f t="shared" si="0"/>
        <v/>
      </c>
      <c r="BF2" s="74" t="str">
        <f t="shared" si="0"/>
        <v/>
      </c>
      <c r="BG2" s="74" t="str">
        <f t="shared" si="0"/>
        <v/>
      </c>
      <c r="BH2" s="74" t="str">
        <f t="shared" si="0"/>
        <v/>
      </c>
      <c r="BI2" s="74" t="str">
        <f t="shared" si="0"/>
        <v/>
      </c>
      <c r="BJ2" s="74" t="str">
        <f t="shared" si="0"/>
        <v/>
      </c>
      <c r="BK2" s="74" t="str">
        <f t="shared" si="0"/>
        <v/>
      </c>
    </row>
    <row r="3" spans="1:63" x14ac:dyDescent="0.3">
      <c r="A3" s="54">
        <v>1</v>
      </c>
      <c r="B3" s="115">
        <v>2.1797869264774643E-12</v>
      </c>
      <c r="C3" s="115">
        <v>1.2325702421929319E-11</v>
      </c>
      <c r="D3" s="115"/>
      <c r="E3" s="115"/>
      <c r="F3" s="115"/>
      <c r="G3" s="115"/>
      <c r="H3" s="115"/>
      <c r="I3" s="115"/>
      <c r="J3" s="115"/>
      <c r="K3" s="115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84"/>
      <c r="AG3" s="84"/>
      <c r="AH3" s="41">
        <f>IF(B3&gt;0,LN(B3),"")</f>
        <v>-26.851793984052382</v>
      </c>
      <c r="AI3" s="41">
        <f t="shared" ref="AI3:AX18" si="1">IF(C3&gt;0,LN(C3),"")</f>
        <v>-25.119334405986489</v>
      </c>
      <c r="AJ3" s="41" t="str">
        <f t="shared" si="1"/>
        <v/>
      </c>
      <c r="AK3" s="41" t="str">
        <f t="shared" si="1"/>
        <v/>
      </c>
      <c r="AL3" s="41" t="str">
        <f t="shared" si="1"/>
        <v/>
      </c>
      <c r="AM3" s="41" t="str">
        <f t="shared" si="1"/>
        <v/>
      </c>
      <c r="AN3" s="41" t="str">
        <f t="shared" si="1"/>
        <v/>
      </c>
      <c r="AO3" s="41" t="str">
        <f t="shared" si="1"/>
        <v/>
      </c>
      <c r="AP3" s="41" t="str">
        <f t="shared" si="1"/>
        <v/>
      </c>
      <c r="AQ3" s="41" t="str">
        <f t="shared" si="1"/>
        <v/>
      </c>
      <c r="AR3" s="41" t="str">
        <f t="shared" si="1"/>
        <v/>
      </c>
      <c r="AS3" s="41" t="str">
        <f t="shared" si="1"/>
        <v/>
      </c>
      <c r="AT3" s="41" t="str">
        <f t="shared" si="1"/>
        <v/>
      </c>
      <c r="AU3" s="41" t="str">
        <f t="shared" si="1"/>
        <v/>
      </c>
      <c r="AV3" s="41" t="str">
        <f t="shared" si="1"/>
        <v/>
      </c>
      <c r="AW3" s="41" t="str">
        <f t="shared" si="1"/>
        <v/>
      </c>
      <c r="AX3" s="41" t="str">
        <f t="shared" si="1"/>
        <v/>
      </c>
      <c r="AY3" s="41" t="str">
        <f t="shared" ref="AY3:BK22" si="2">IF(S3&gt;0,LN(S3),"")</f>
        <v/>
      </c>
      <c r="AZ3" s="41" t="str">
        <f t="shared" si="2"/>
        <v/>
      </c>
      <c r="BA3" s="41" t="str">
        <f t="shared" si="2"/>
        <v/>
      </c>
      <c r="BB3" s="41" t="str">
        <f t="shared" si="2"/>
        <v/>
      </c>
      <c r="BC3" s="41" t="str">
        <f t="shared" si="2"/>
        <v/>
      </c>
      <c r="BD3" s="41" t="str">
        <f t="shared" si="2"/>
        <v/>
      </c>
      <c r="BE3" s="41" t="str">
        <f t="shared" si="2"/>
        <v/>
      </c>
      <c r="BF3" s="41" t="str">
        <f t="shared" si="2"/>
        <v/>
      </c>
      <c r="BG3" s="41" t="str">
        <f t="shared" si="2"/>
        <v/>
      </c>
      <c r="BH3" s="41" t="str">
        <f t="shared" si="2"/>
        <v/>
      </c>
      <c r="BI3" s="41" t="str">
        <f t="shared" si="2"/>
        <v/>
      </c>
      <c r="BJ3" s="41" t="str">
        <f t="shared" si="2"/>
        <v/>
      </c>
      <c r="BK3" s="41" t="str">
        <f t="shared" si="2"/>
        <v/>
      </c>
    </row>
    <row r="4" spans="1:63" x14ac:dyDescent="0.3">
      <c r="A4" s="54">
        <v>2</v>
      </c>
      <c r="B4" s="115">
        <v>2.4993153135369864E-12</v>
      </c>
      <c r="C4" s="115">
        <v>1.566036464046716E-11</v>
      </c>
      <c r="D4" s="115"/>
      <c r="E4" s="115"/>
      <c r="F4" s="115"/>
      <c r="G4" s="115"/>
      <c r="H4" s="115"/>
      <c r="I4" s="115"/>
      <c r="J4" s="115"/>
      <c r="K4" s="115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84"/>
      <c r="AG4" s="84"/>
      <c r="AH4" s="41">
        <f t="shared" ref="AH4:AW33" si="3">IF(B4&gt;0,LN(B4),"")</f>
        <v>-26.715004296150092</v>
      </c>
      <c r="AI4" s="41">
        <f t="shared" si="1"/>
        <v>-24.879888140805104</v>
      </c>
      <c r="AJ4" s="41" t="str">
        <f t="shared" si="1"/>
        <v/>
      </c>
      <c r="AK4" s="41" t="str">
        <f t="shared" si="1"/>
        <v/>
      </c>
      <c r="AL4" s="41" t="str">
        <f t="shared" si="1"/>
        <v/>
      </c>
      <c r="AM4" s="41" t="str">
        <f t="shared" si="1"/>
        <v/>
      </c>
      <c r="AN4" s="41" t="str">
        <f t="shared" si="1"/>
        <v/>
      </c>
      <c r="AO4" s="41" t="str">
        <f t="shared" si="1"/>
        <v/>
      </c>
      <c r="AP4" s="41" t="str">
        <f t="shared" si="1"/>
        <v/>
      </c>
      <c r="AQ4" s="41" t="str">
        <f t="shared" si="1"/>
        <v/>
      </c>
      <c r="AR4" s="41" t="str">
        <f t="shared" si="1"/>
        <v/>
      </c>
      <c r="AS4" s="41" t="str">
        <f t="shared" si="1"/>
        <v/>
      </c>
      <c r="AT4" s="41" t="str">
        <f t="shared" si="1"/>
        <v/>
      </c>
      <c r="AU4" s="41" t="str">
        <f t="shared" si="1"/>
        <v/>
      </c>
      <c r="AV4" s="41" t="str">
        <f t="shared" si="1"/>
        <v/>
      </c>
      <c r="AW4" s="41" t="str">
        <f t="shared" si="1"/>
        <v/>
      </c>
      <c r="AX4" s="41" t="str">
        <f t="shared" si="1"/>
        <v/>
      </c>
      <c r="AY4" s="41" t="str">
        <f t="shared" si="2"/>
        <v/>
      </c>
      <c r="AZ4" s="41" t="str">
        <f t="shared" si="2"/>
        <v/>
      </c>
      <c r="BA4" s="41" t="str">
        <f t="shared" si="2"/>
        <v/>
      </c>
      <c r="BB4" s="41" t="str">
        <f t="shared" si="2"/>
        <v/>
      </c>
      <c r="BC4" s="41" t="str">
        <f t="shared" si="2"/>
        <v/>
      </c>
      <c r="BD4" s="41" t="str">
        <f t="shared" si="2"/>
        <v/>
      </c>
      <c r="BE4" s="41" t="str">
        <f t="shared" si="2"/>
        <v/>
      </c>
      <c r="BF4" s="41" t="str">
        <f t="shared" si="2"/>
        <v/>
      </c>
      <c r="BG4" s="41" t="str">
        <f t="shared" si="2"/>
        <v/>
      </c>
      <c r="BH4" s="41" t="str">
        <f t="shared" si="2"/>
        <v/>
      </c>
      <c r="BI4" s="41" t="str">
        <f t="shared" si="2"/>
        <v/>
      </c>
      <c r="BJ4" s="41" t="str">
        <f t="shared" si="2"/>
        <v/>
      </c>
      <c r="BK4" s="41" t="str">
        <f t="shared" si="2"/>
        <v/>
      </c>
    </row>
    <row r="5" spans="1:63" x14ac:dyDescent="0.3">
      <c r="A5" s="54">
        <v>3</v>
      </c>
      <c r="B5" s="115">
        <v>1.9737350403176013E-12</v>
      </c>
      <c r="C5" s="115">
        <v>4.1227722043676868E-12</v>
      </c>
      <c r="D5" s="115"/>
      <c r="E5" s="115"/>
      <c r="F5" s="115"/>
      <c r="G5" s="115"/>
      <c r="H5" s="115"/>
      <c r="I5" s="115"/>
      <c r="J5" s="115"/>
      <c r="K5" s="115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84"/>
      <c r="AG5" s="84"/>
      <c r="AH5" s="41">
        <f t="shared" si="3"/>
        <v>-26.951093408689328</v>
      </c>
      <c r="AI5" s="41">
        <f t="shared" si="1"/>
        <v>-26.214495313701576</v>
      </c>
      <c r="AJ5" s="41" t="str">
        <f t="shared" si="1"/>
        <v/>
      </c>
      <c r="AK5" s="41" t="str">
        <f t="shared" si="1"/>
        <v/>
      </c>
      <c r="AL5" s="41" t="str">
        <f t="shared" si="1"/>
        <v/>
      </c>
      <c r="AM5" s="41" t="str">
        <f t="shared" si="1"/>
        <v/>
      </c>
      <c r="AN5" s="41" t="str">
        <f t="shared" si="1"/>
        <v/>
      </c>
      <c r="AO5" s="41" t="str">
        <f t="shared" si="1"/>
        <v/>
      </c>
      <c r="AP5" s="41" t="str">
        <f t="shared" si="1"/>
        <v/>
      </c>
      <c r="AQ5" s="41" t="str">
        <f t="shared" si="1"/>
        <v/>
      </c>
      <c r="AR5" s="41" t="str">
        <f t="shared" si="1"/>
        <v/>
      </c>
      <c r="AS5" s="41" t="str">
        <f t="shared" si="1"/>
        <v/>
      </c>
      <c r="AT5" s="41" t="str">
        <f t="shared" si="1"/>
        <v/>
      </c>
      <c r="AU5" s="41" t="str">
        <f t="shared" si="1"/>
        <v/>
      </c>
      <c r="AV5" s="41" t="str">
        <f t="shared" si="1"/>
        <v/>
      </c>
      <c r="AW5" s="41" t="str">
        <f t="shared" si="1"/>
        <v/>
      </c>
      <c r="AX5" s="41" t="str">
        <f t="shared" si="1"/>
        <v/>
      </c>
      <c r="AY5" s="41" t="str">
        <f t="shared" si="2"/>
        <v/>
      </c>
      <c r="AZ5" s="41" t="str">
        <f t="shared" si="2"/>
        <v/>
      </c>
      <c r="BA5" s="41" t="str">
        <f t="shared" si="2"/>
        <v/>
      </c>
      <c r="BB5" s="41" t="str">
        <f t="shared" si="2"/>
        <v/>
      </c>
      <c r="BC5" s="41" t="str">
        <f t="shared" si="2"/>
        <v/>
      </c>
      <c r="BD5" s="41" t="str">
        <f t="shared" si="2"/>
        <v/>
      </c>
      <c r="BE5" s="41" t="str">
        <f t="shared" si="2"/>
        <v/>
      </c>
      <c r="BF5" s="41" t="str">
        <f t="shared" si="2"/>
        <v/>
      </c>
      <c r="BG5" s="41" t="str">
        <f t="shared" si="2"/>
        <v/>
      </c>
      <c r="BH5" s="41" t="str">
        <f t="shared" si="2"/>
        <v/>
      </c>
      <c r="BI5" s="41" t="str">
        <f t="shared" si="2"/>
        <v/>
      </c>
      <c r="BJ5" s="41" t="str">
        <f t="shared" si="2"/>
        <v/>
      </c>
      <c r="BK5" s="41" t="str">
        <f t="shared" si="2"/>
        <v/>
      </c>
    </row>
    <row r="6" spans="1:63" x14ac:dyDescent="0.3">
      <c r="A6" s="54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84"/>
      <c r="AG6" s="84"/>
      <c r="AH6" s="41" t="str">
        <f t="shared" si="3"/>
        <v/>
      </c>
      <c r="AI6" s="41" t="str">
        <f t="shared" si="1"/>
        <v/>
      </c>
      <c r="AJ6" s="41" t="str">
        <f t="shared" si="1"/>
        <v/>
      </c>
      <c r="AK6" s="41" t="str">
        <f t="shared" si="1"/>
        <v/>
      </c>
      <c r="AL6" s="41" t="str">
        <f t="shared" si="1"/>
        <v/>
      </c>
      <c r="AM6" s="41" t="str">
        <f t="shared" si="1"/>
        <v/>
      </c>
      <c r="AN6" s="41" t="str">
        <f t="shared" si="1"/>
        <v/>
      </c>
      <c r="AO6" s="41" t="str">
        <f t="shared" si="1"/>
        <v/>
      </c>
      <c r="AP6" s="41" t="str">
        <f t="shared" si="1"/>
        <v/>
      </c>
      <c r="AQ6" s="41" t="str">
        <f t="shared" si="1"/>
        <v/>
      </c>
      <c r="AR6" s="41" t="str">
        <f t="shared" si="1"/>
        <v/>
      </c>
      <c r="AS6" s="41" t="str">
        <f t="shared" si="1"/>
        <v/>
      </c>
      <c r="AT6" s="41" t="str">
        <f t="shared" si="1"/>
        <v/>
      </c>
      <c r="AU6" s="41" t="str">
        <f t="shared" si="1"/>
        <v/>
      </c>
      <c r="AV6" s="41" t="str">
        <f t="shared" si="1"/>
        <v/>
      </c>
      <c r="AW6" s="41" t="str">
        <f t="shared" si="1"/>
        <v/>
      </c>
      <c r="AX6" s="41" t="str">
        <f t="shared" si="1"/>
        <v/>
      </c>
      <c r="AY6" s="41" t="str">
        <f t="shared" si="2"/>
        <v/>
      </c>
      <c r="AZ6" s="41" t="str">
        <f t="shared" si="2"/>
        <v/>
      </c>
      <c r="BA6" s="41" t="str">
        <f t="shared" si="2"/>
        <v/>
      </c>
      <c r="BB6" s="41" t="str">
        <f t="shared" si="2"/>
        <v/>
      </c>
      <c r="BC6" s="41" t="str">
        <f t="shared" si="2"/>
        <v/>
      </c>
      <c r="BD6" s="41" t="str">
        <f t="shared" si="2"/>
        <v/>
      </c>
      <c r="BE6" s="41" t="str">
        <f t="shared" si="2"/>
        <v/>
      </c>
      <c r="BF6" s="41" t="str">
        <f t="shared" si="2"/>
        <v/>
      </c>
      <c r="BG6" s="41" t="str">
        <f t="shared" si="2"/>
        <v/>
      </c>
      <c r="BH6" s="41" t="str">
        <f t="shared" si="2"/>
        <v/>
      </c>
      <c r="BI6" s="41" t="str">
        <f t="shared" si="2"/>
        <v/>
      </c>
      <c r="BJ6" s="41" t="str">
        <f t="shared" si="2"/>
        <v/>
      </c>
      <c r="BK6" s="41" t="str">
        <f t="shared" si="2"/>
        <v/>
      </c>
    </row>
    <row r="7" spans="1:63" x14ac:dyDescent="0.3">
      <c r="A7" s="54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84"/>
      <c r="AG7" s="84"/>
      <c r="AH7" s="41" t="str">
        <f t="shared" si="3"/>
        <v/>
      </c>
      <c r="AI7" s="41" t="str">
        <f t="shared" si="1"/>
        <v/>
      </c>
      <c r="AJ7" s="41" t="str">
        <f t="shared" si="1"/>
        <v/>
      </c>
      <c r="AK7" s="41" t="str">
        <f t="shared" si="1"/>
        <v/>
      </c>
      <c r="AL7" s="41" t="str">
        <f t="shared" si="1"/>
        <v/>
      </c>
      <c r="AM7" s="41" t="str">
        <f t="shared" si="1"/>
        <v/>
      </c>
      <c r="AN7" s="41" t="str">
        <f t="shared" si="1"/>
        <v/>
      </c>
      <c r="AO7" s="41" t="str">
        <f t="shared" si="1"/>
        <v/>
      </c>
      <c r="AP7" s="41" t="str">
        <f t="shared" si="1"/>
        <v/>
      </c>
      <c r="AQ7" s="41" t="str">
        <f t="shared" si="1"/>
        <v/>
      </c>
      <c r="AR7" s="41" t="str">
        <f t="shared" si="1"/>
        <v/>
      </c>
      <c r="AS7" s="41" t="str">
        <f t="shared" si="1"/>
        <v/>
      </c>
      <c r="AT7" s="41" t="str">
        <f t="shared" si="1"/>
        <v/>
      </c>
      <c r="AU7" s="41" t="str">
        <f t="shared" si="1"/>
        <v/>
      </c>
      <c r="AV7" s="41" t="str">
        <f t="shared" si="1"/>
        <v/>
      </c>
      <c r="AW7" s="41" t="str">
        <f t="shared" si="1"/>
        <v/>
      </c>
      <c r="AX7" s="41" t="str">
        <f t="shared" si="1"/>
        <v/>
      </c>
      <c r="AY7" s="41" t="str">
        <f t="shared" si="2"/>
        <v/>
      </c>
      <c r="AZ7" s="41" t="str">
        <f t="shared" si="2"/>
        <v/>
      </c>
      <c r="BA7" s="41" t="str">
        <f t="shared" si="2"/>
        <v/>
      </c>
      <c r="BB7" s="41" t="str">
        <f t="shared" si="2"/>
        <v/>
      </c>
      <c r="BC7" s="41" t="str">
        <f t="shared" si="2"/>
        <v/>
      </c>
      <c r="BD7" s="41" t="str">
        <f t="shared" si="2"/>
        <v/>
      </c>
      <c r="BE7" s="41" t="str">
        <f t="shared" si="2"/>
        <v/>
      </c>
      <c r="BF7" s="41" t="str">
        <f t="shared" si="2"/>
        <v/>
      </c>
      <c r="BG7" s="41" t="str">
        <f t="shared" si="2"/>
        <v/>
      </c>
      <c r="BH7" s="41" t="str">
        <f t="shared" si="2"/>
        <v/>
      </c>
      <c r="BI7" s="41" t="str">
        <f t="shared" si="2"/>
        <v/>
      </c>
      <c r="BJ7" s="41" t="str">
        <f t="shared" si="2"/>
        <v/>
      </c>
      <c r="BK7" s="41" t="str">
        <f t="shared" si="2"/>
        <v/>
      </c>
    </row>
    <row r="8" spans="1:63" x14ac:dyDescent="0.3">
      <c r="A8" s="54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84"/>
      <c r="AG8" s="84"/>
      <c r="AH8" s="41" t="str">
        <f t="shared" si="3"/>
        <v/>
      </c>
      <c r="AI8" s="41" t="str">
        <f t="shared" si="1"/>
        <v/>
      </c>
      <c r="AJ8" s="41" t="str">
        <f t="shared" si="1"/>
        <v/>
      </c>
      <c r="AK8" s="41" t="str">
        <f t="shared" si="1"/>
        <v/>
      </c>
      <c r="AL8" s="41" t="str">
        <f t="shared" si="1"/>
        <v/>
      </c>
      <c r="AM8" s="41" t="str">
        <f t="shared" si="1"/>
        <v/>
      </c>
      <c r="AN8" s="41" t="str">
        <f t="shared" si="1"/>
        <v/>
      </c>
      <c r="AO8" s="41" t="str">
        <f t="shared" si="1"/>
        <v/>
      </c>
      <c r="AP8" s="41" t="str">
        <f t="shared" si="1"/>
        <v/>
      </c>
      <c r="AQ8" s="41" t="str">
        <f t="shared" si="1"/>
        <v/>
      </c>
      <c r="AR8" s="41" t="str">
        <f t="shared" si="1"/>
        <v/>
      </c>
      <c r="AS8" s="41" t="str">
        <f t="shared" si="1"/>
        <v/>
      </c>
      <c r="AT8" s="41" t="str">
        <f t="shared" si="1"/>
        <v/>
      </c>
      <c r="AU8" s="41" t="str">
        <f t="shared" si="1"/>
        <v/>
      </c>
      <c r="AV8" s="41" t="str">
        <f t="shared" si="1"/>
        <v/>
      </c>
      <c r="AW8" s="41" t="str">
        <f t="shared" si="1"/>
        <v/>
      </c>
      <c r="AX8" s="41" t="str">
        <f t="shared" si="1"/>
        <v/>
      </c>
      <c r="AY8" s="41" t="str">
        <f t="shared" si="2"/>
        <v/>
      </c>
      <c r="AZ8" s="41" t="str">
        <f t="shared" si="2"/>
        <v/>
      </c>
      <c r="BA8" s="41" t="str">
        <f t="shared" si="2"/>
        <v/>
      </c>
      <c r="BB8" s="41" t="str">
        <f t="shared" si="2"/>
        <v/>
      </c>
      <c r="BC8" s="41" t="str">
        <f t="shared" si="2"/>
        <v/>
      </c>
      <c r="BD8" s="41" t="str">
        <f t="shared" si="2"/>
        <v/>
      </c>
      <c r="BE8" s="41" t="str">
        <f t="shared" si="2"/>
        <v/>
      </c>
      <c r="BF8" s="41" t="str">
        <f t="shared" si="2"/>
        <v/>
      </c>
      <c r="BG8" s="41" t="str">
        <f t="shared" si="2"/>
        <v/>
      </c>
      <c r="BH8" s="41" t="str">
        <f t="shared" si="2"/>
        <v/>
      </c>
      <c r="BI8" s="41" t="str">
        <f t="shared" si="2"/>
        <v/>
      </c>
      <c r="BJ8" s="41" t="str">
        <f t="shared" si="2"/>
        <v/>
      </c>
      <c r="BK8" s="41" t="str">
        <f t="shared" si="2"/>
        <v/>
      </c>
    </row>
    <row r="9" spans="1:63" x14ac:dyDescent="0.3">
      <c r="A9" s="54">
        <v>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84"/>
      <c r="AG9" s="84"/>
      <c r="AH9" s="41" t="str">
        <f t="shared" si="3"/>
        <v/>
      </c>
      <c r="AI9" s="41" t="str">
        <f t="shared" si="1"/>
        <v/>
      </c>
      <c r="AJ9" s="41" t="str">
        <f t="shared" si="1"/>
        <v/>
      </c>
      <c r="AK9" s="41" t="str">
        <f t="shared" si="1"/>
        <v/>
      </c>
      <c r="AL9" s="41" t="str">
        <f t="shared" si="1"/>
        <v/>
      </c>
      <c r="AM9" s="41" t="str">
        <f t="shared" si="1"/>
        <v/>
      </c>
      <c r="AN9" s="41" t="str">
        <f t="shared" si="1"/>
        <v/>
      </c>
      <c r="AO9" s="41" t="str">
        <f t="shared" si="1"/>
        <v/>
      </c>
      <c r="AP9" s="41" t="str">
        <f t="shared" si="1"/>
        <v/>
      </c>
      <c r="AQ9" s="41" t="str">
        <f t="shared" si="1"/>
        <v/>
      </c>
      <c r="AR9" s="41" t="str">
        <f t="shared" si="1"/>
        <v/>
      </c>
      <c r="AS9" s="41" t="str">
        <f t="shared" si="1"/>
        <v/>
      </c>
      <c r="AT9" s="41" t="str">
        <f t="shared" si="1"/>
        <v/>
      </c>
      <c r="AU9" s="41" t="str">
        <f t="shared" si="1"/>
        <v/>
      </c>
      <c r="AV9" s="41" t="str">
        <f t="shared" si="1"/>
        <v/>
      </c>
      <c r="AW9" s="41" t="str">
        <f t="shared" si="1"/>
        <v/>
      </c>
      <c r="AX9" s="41" t="str">
        <f t="shared" si="1"/>
        <v/>
      </c>
      <c r="AY9" s="41" t="str">
        <f t="shared" si="2"/>
        <v/>
      </c>
      <c r="AZ9" s="41" t="str">
        <f t="shared" si="2"/>
        <v/>
      </c>
      <c r="BA9" s="41" t="str">
        <f t="shared" si="2"/>
        <v/>
      </c>
      <c r="BB9" s="41" t="str">
        <f t="shared" si="2"/>
        <v/>
      </c>
      <c r="BC9" s="41" t="str">
        <f t="shared" si="2"/>
        <v/>
      </c>
      <c r="BD9" s="41" t="str">
        <f t="shared" si="2"/>
        <v/>
      </c>
      <c r="BE9" s="41" t="str">
        <f t="shared" si="2"/>
        <v/>
      </c>
      <c r="BF9" s="41" t="str">
        <f t="shared" si="2"/>
        <v/>
      </c>
      <c r="BG9" s="41" t="str">
        <f t="shared" si="2"/>
        <v/>
      </c>
      <c r="BH9" s="41" t="str">
        <f t="shared" si="2"/>
        <v/>
      </c>
      <c r="BI9" s="41" t="str">
        <f t="shared" si="2"/>
        <v/>
      </c>
      <c r="BJ9" s="41" t="str">
        <f t="shared" si="2"/>
        <v/>
      </c>
      <c r="BK9" s="41" t="str">
        <f t="shared" si="2"/>
        <v/>
      </c>
    </row>
    <row r="10" spans="1:63" x14ac:dyDescent="0.3">
      <c r="A10" s="54">
        <v>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84"/>
      <c r="AG10" s="84"/>
      <c r="AH10" s="41" t="str">
        <f t="shared" si="3"/>
        <v/>
      </c>
      <c r="AI10" s="41" t="str">
        <f t="shared" si="1"/>
        <v/>
      </c>
      <c r="AJ10" s="41" t="str">
        <f t="shared" si="1"/>
        <v/>
      </c>
      <c r="AK10" s="41" t="str">
        <f t="shared" si="1"/>
        <v/>
      </c>
      <c r="AL10" s="41" t="str">
        <f t="shared" si="1"/>
        <v/>
      </c>
      <c r="AM10" s="41" t="str">
        <f t="shared" si="1"/>
        <v/>
      </c>
      <c r="AN10" s="41" t="str">
        <f t="shared" si="1"/>
        <v/>
      </c>
      <c r="AO10" s="41" t="str">
        <f t="shared" si="1"/>
        <v/>
      </c>
      <c r="AP10" s="41" t="str">
        <f t="shared" si="1"/>
        <v/>
      </c>
      <c r="AQ10" s="41" t="str">
        <f t="shared" si="1"/>
        <v/>
      </c>
      <c r="AR10" s="41" t="str">
        <f t="shared" si="1"/>
        <v/>
      </c>
      <c r="AS10" s="41" t="str">
        <f t="shared" si="1"/>
        <v/>
      </c>
      <c r="AT10" s="41" t="str">
        <f t="shared" si="1"/>
        <v/>
      </c>
      <c r="AU10" s="41" t="str">
        <f t="shared" si="1"/>
        <v/>
      </c>
      <c r="AV10" s="41" t="str">
        <f t="shared" si="1"/>
        <v/>
      </c>
      <c r="AW10" s="41" t="str">
        <f t="shared" si="1"/>
        <v/>
      </c>
      <c r="AX10" s="41" t="str">
        <f t="shared" si="1"/>
        <v/>
      </c>
      <c r="AY10" s="41" t="str">
        <f t="shared" si="2"/>
        <v/>
      </c>
      <c r="AZ10" s="41" t="str">
        <f t="shared" si="2"/>
        <v/>
      </c>
      <c r="BA10" s="41" t="str">
        <f t="shared" si="2"/>
        <v/>
      </c>
      <c r="BB10" s="41" t="str">
        <f t="shared" si="2"/>
        <v/>
      </c>
      <c r="BC10" s="41" t="str">
        <f t="shared" si="2"/>
        <v/>
      </c>
      <c r="BD10" s="41" t="str">
        <f t="shared" si="2"/>
        <v/>
      </c>
      <c r="BE10" s="41" t="str">
        <f t="shared" si="2"/>
        <v/>
      </c>
      <c r="BF10" s="41" t="str">
        <f t="shared" si="2"/>
        <v/>
      </c>
      <c r="BG10" s="41" t="str">
        <f t="shared" si="2"/>
        <v/>
      </c>
      <c r="BH10" s="41" t="str">
        <f t="shared" si="2"/>
        <v/>
      </c>
      <c r="BI10" s="41" t="str">
        <f t="shared" si="2"/>
        <v/>
      </c>
      <c r="BJ10" s="41" t="str">
        <f t="shared" si="2"/>
        <v/>
      </c>
      <c r="BK10" s="41" t="str">
        <f t="shared" si="2"/>
        <v/>
      </c>
    </row>
    <row r="11" spans="1:63" x14ac:dyDescent="0.3">
      <c r="A11" s="54">
        <v>9</v>
      </c>
      <c r="B11" s="55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84"/>
      <c r="AG11" s="84"/>
      <c r="AH11" s="41" t="str">
        <f t="shared" si="3"/>
        <v/>
      </c>
      <c r="AI11" s="41" t="str">
        <f t="shared" si="1"/>
        <v/>
      </c>
      <c r="AJ11" s="41" t="str">
        <f t="shared" si="1"/>
        <v/>
      </c>
      <c r="AK11" s="41" t="str">
        <f t="shared" si="1"/>
        <v/>
      </c>
      <c r="AL11" s="41" t="str">
        <f t="shared" si="1"/>
        <v/>
      </c>
      <c r="AM11" s="41" t="str">
        <f t="shared" si="1"/>
        <v/>
      </c>
      <c r="AN11" s="41" t="str">
        <f t="shared" si="1"/>
        <v/>
      </c>
      <c r="AO11" s="41" t="str">
        <f t="shared" si="1"/>
        <v/>
      </c>
      <c r="AP11" s="41" t="str">
        <f t="shared" si="1"/>
        <v/>
      </c>
      <c r="AQ11" s="41" t="str">
        <f t="shared" si="1"/>
        <v/>
      </c>
      <c r="AR11" s="41" t="str">
        <f t="shared" si="1"/>
        <v/>
      </c>
      <c r="AS11" s="41" t="str">
        <f t="shared" si="1"/>
        <v/>
      </c>
      <c r="AT11" s="41" t="str">
        <f t="shared" si="1"/>
        <v/>
      </c>
      <c r="AU11" s="41" t="str">
        <f t="shared" si="1"/>
        <v/>
      </c>
      <c r="AV11" s="41" t="str">
        <f t="shared" si="1"/>
        <v/>
      </c>
      <c r="AW11" s="41" t="str">
        <f t="shared" si="1"/>
        <v/>
      </c>
      <c r="AX11" s="41" t="str">
        <f t="shared" si="1"/>
        <v/>
      </c>
      <c r="AY11" s="41" t="str">
        <f t="shared" si="2"/>
        <v/>
      </c>
      <c r="AZ11" s="41" t="str">
        <f t="shared" si="2"/>
        <v/>
      </c>
      <c r="BA11" s="41" t="str">
        <f t="shared" si="2"/>
        <v/>
      </c>
      <c r="BB11" s="41" t="str">
        <f t="shared" si="2"/>
        <v/>
      </c>
      <c r="BC11" s="41" t="str">
        <f t="shared" si="2"/>
        <v/>
      </c>
      <c r="BD11" s="41" t="str">
        <f t="shared" si="2"/>
        <v/>
      </c>
      <c r="BE11" s="41" t="str">
        <f t="shared" si="2"/>
        <v/>
      </c>
      <c r="BF11" s="41" t="str">
        <f t="shared" si="2"/>
        <v/>
      </c>
      <c r="BG11" s="41" t="str">
        <f t="shared" si="2"/>
        <v/>
      </c>
      <c r="BH11" s="41" t="str">
        <f t="shared" si="2"/>
        <v/>
      </c>
      <c r="BI11" s="41" t="str">
        <f t="shared" si="2"/>
        <v/>
      </c>
      <c r="BJ11" s="41" t="str">
        <f t="shared" si="2"/>
        <v/>
      </c>
      <c r="BK11" s="41" t="str">
        <f t="shared" si="2"/>
        <v/>
      </c>
    </row>
    <row r="12" spans="1:63" x14ac:dyDescent="0.3">
      <c r="A12" s="54">
        <v>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84"/>
      <c r="AG12" s="84"/>
      <c r="AH12" s="41" t="str">
        <f t="shared" si="3"/>
        <v/>
      </c>
      <c r="AI12" s="41" t="str">
        <f t="shared" si="1"/>
        <v/>
      </c>
      <c r="AJ12" s="41" t="str">
        <f t="shared" si="1"/>
        <v/>
      </c>
      <c r="AK12" s="41" t="str">
        <f t="shared" si="1"/>
        <v/>
      </c>
      <c r="AL12" s="41" t="str">
        <f t="shared" si="1"/>
        <v/>
      </c>
      <c r="AM12" s="41" t="str">
        <f t="shared" si="1"/>
        <v/>
      </c>
      <c r="AN12" s="41" t="str">
        <f t="shared" si="1"/>
        <v/>
      </c>
      <c r="AO12" s="41" t="str">
        <f t="shared" si="1"/>
        <v/>
      </c>
      <c r="AP12" s="41" t="str">
        <f t="shared" si="1"/>
        <v/>
      </c>
      <c r="AQ12" s="41" t="str">
        <f t="shared" si="1"/>
        <v/>
      </c>
      <c r="AR12" s="41" t="str">
        <f t="shared" si="1"/>
        <v/>
      </c>
      <c r="AS12" s="41" t="str">
        <f t="shared" si="1"/>
        <v/>
      </c>
      <c r="AT12" s="41" t="str">
        <f t="shared" si="1"/>
        <v/>
      </c>
      <c r="AU12" s="41" t="str">
        <f t="shared" si="1"/>
        <v/>
      </c>
      <c r="AV12" s="41" t="str">
        <f t="shared" si="1"/>
        <v/>
      </c>
      <c r="AW12" s="41" t="str">
        <f t="shared" si="1"/>
        <v/>
      </c>
      <c r="AX12" s="41" t="str">
        <f t="shared" si="1"/>
        <v/>
      </c>
      <c r="AY12" s="41" t="str">
        <f t="shared" si="2"/>
        <v/>
      </c>
      <c r="AZ12" s="41" t="str">
        <f t="shared" si="2"/>
        <v/>
      </c>
      <c r="BA12" s="41" t="str">
        <f t="shared" si="2"/>
        <v/>
      </c>
      <c r="BB12" s="41" t="str">
        <f t="shared" si="2"/>
        <v/>
      </c>
      <c r="BC12" s="41" t="str">
        <f t="shared" si="2"/>
        <v/>
      </c>
      <c r="BD12" s="41" t="str">
        <f t="shared" si="2"/>
        <v/>
      </c>
      <c r="BE12" s="41" t="str">
        <f t="shared" si="2"/>
        <v/>
      </c>
      <c r="BF12" s="41" t="str">
        <f t="shared" si="2"/>
        <v/>
      </c>
      <c r="BG12" s="41" t="str">
        <f t="shared" si="2"/>
        <v/>
      </c>
      <c r="BH12" s="41" t="str">
        <f t="shared" si="2"/>
        <v/>
      </c>
      <c r="BI12" s="41" t="str">
        <f t="shared" si="2"/>
        <v/>
      </c>
      <c r="BJ12" s="41" t="str">
        <f t="shared" si="2"/>
        <v/>
      </c>
      <c r="BK12" s="41" t="str">
        <f t="shared" si="2"/>
        <v/>
      </c>
    </row>
    <row r="13" spans="1:63" x14ac:dyDescent="0.3">
      <c r="A13" s="54">
        <v>11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84"/>
      <c r="AG13" s="84"/>
      <c r="AH13" s="41" t="str">
        <f t="shared" si="3"/>
        <v/>
      </c>
      <c r="AI13" s="41" t="str">
        <f t="shared" si="1"/>
        <v/>
      </c>
      <c r="AJ13" s="41" t="str">
        <f t="shared" si="1"/>
        <v/>
      </c>
      <c r="AK13" s="41" t="str">
        <f t="shared" si="1"/>
        <v/>
      </c>
      <c r="AL13" s="41" t="str">
        <f t="shared" si="1"/>
        <v/>
      </c>
      <c r="AM13" s="41" t="str">
        <f t="shared" si="1"/>
        <v/>
      </c>
      <c r="AN13" s="41" t="str">
        <f t="shared" si="1"/>
        <v/>
      </c>
      <c r="AO13" s="41" t="str">
        <f t="shared" si="1"/>
        <v/>
      </c>
      <c r="AP13" s="41" t="str">
        <f t="shared" si="1"/>
        <v/>
      </c>
      <c r="AQ13" s="41" t="str">
        <f t="shared" si="1"/>
        <v/>
      </c>
      <c r="AR13" s="41" t="str">
        <f t="shared" si="1"/>
        <v/>
      </c>
      <c r="AS13" s="41" t="str">
        <f t="shared" si="1"/>
        <v/>
      </c>
      <c r="AT13" s="41" t="str">
        <f t="shared" si="1"/>
        <v/>
      </c>
      <c r="AU13" s="41" t="str">
        <f t="shared" si="1"/>
        <v/>
      </c>
      <c r="AV13" s="41" t="str">
        <f t="shared" si="1"/>
        <v/>
      </c>
      <c r="AW13" s="41" t="str">
        <f t="shared" si="1"/>
        <v/>
      </c>
      <c r="AX13" s="41" t="str">
        <f t="shared" si="1"/>
        <v/>
      </c>
      <c r="AY13" s="41" t="str">
        <f t="shared" si="2"/>
        <v/>
      </c>
      <c r="AZ13" s="41" t="str">
        <f t="shared" si="2"/>
        <v/>
      </c>
      <c r="BA13" s="41" t="str">
        <f t="shared" si="2"/>
        <v/>
      </c>
      <c r="BB13" s="41" t="str">
        <f t="shared" si="2"/>
        <v/>
      </c>
      <c r="BC13" s="41" t="str">
        <f t="shared" si="2"/>
        <v/>
      </c>
      <c r="BD13" s="41" t="str">
        <f t="shared" si="2"/>
        <v/>
      </c>
      <c r="BE13" s="41" t="str">
        <f t="shared" si="2"/>
        <v/>
      </c>
      <c r="BF13" s="41" t="str">
        <f t="shared" si="2"/>
        <v/>
      </c>
      <c r="BG13" s="41" t="str">
        <f t="shared" si="2"/>
        <v/>
      </c>
      <c r="BH13" s="41" t="str">
        <f t="shared" si="2"/>
        <v/>
      </c>
      <c r="BI13" s="41" t="str">
        <f t="shared" si="2"/>
        <v/>
      </c>
      <c r="BJ13" s="41" t="str">
        <f t="shared" si="2"/>
        <v/>
      </c>
      <c r="BK13" s="41" t="str">
        <f t="shared" si="2"/>
        <v/>
      </c>
    </row>
    <row r="14" spans="1:63" x14ac:dyDescent="0.3">
      <c r="A14" s="54">
        <v>12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84"/>
      <c r="AG14" s="84"/>
      <c r="AH14" s="41" t="str">
        <f t="shared" si="3"/>
        <v/>
      </c>
      <c r="AI14" s="41" t="str">
        <f t="shared" si="1"/>
        <v/>
      </c>
      <c r="AJ14" s="41" t="str">
        <f t="shared" si="1"/>
        <v/>
      </c>
      <c r="AK14" s="41" t="str">
        <f t="shared" si="1"/>
        <v/>
      </c>
      <c r="AL14" s="41" t="str">
        <f t="shared" si="1"/>
        <v/>
      </c>
      <c r="AM14" s="41" t="str">
        <f t="shared" si="1"/>
        <v/>
      </c>
      <c r="AN14" s="41" t="str">
        <f t="shared" si="1"/>
        <v/>
      </c>
      <c r="AO14" s="41" t="str">
        <f t="shared" si="1"/>
        <v/>
      </c>
      <c r="AP14" s="41" t="str">
        <f t="shared" si="1"/>
        <v/>
      </c>
      <c r="AQ14" s="41" t="str">
        <f t="shared" si="1"/>
        <v/>
      </c>
      <c r="AR14" s="41" t="str">
        <f t="shared" si="1"/>
        <v/>
      </c>
      <c r="AS14" s="41" t="str">
        <f t="shared" si="1"/>
        <v/>
      </c>
      <c r="AT14" s="41" t="str">
        <f t="shared" si="1"/>
        <v/>
      </c>
      <c r="AU14" s="41" t="str">
        <f t="shared" si="1"/>
        <v/>
      </c>
      <c r="AV14" s="41" t="str">
        <f t="shared" si="1"/>
        <v/>
      </c>
      <c r="AW14" s="41" t="str">
        <f t="shared" si="1"/>
        <v/>
      </c>
      <c r="AX14" s="41" t="str">
        <f t="shared" si="1"/>
        <v/>
      </c>
      <c r="AY14" s="41" t="str">
        <f t="shared" si="2"/>
        <v/>
      </c>
      <c r="AZ14" s="41" t="str">
        <f t="shared" si="2"/>
        <v/>
      </c>
      <c r="BA14" s="41" t="str">
        <f t="shared" si="2"/>
        <v/>
      </c>
      <c r="BB14" s="41" t="str">
        <f t="shared" si="2"/>
        <v/>
      </c>
      <c r="BC14" s="41" t="str">
        <f t="shared" si="2"/>
        <v/>
      </c>
      <c r="BD14" s="41" t="str">
        <f t="shared" si="2"/>
        <v/>
      </c>
      <c r="BE14" s="41" t="str">
        <f t="shared" si="2"/>
        <v/>
      </c>
      <c r="BF14" s="41" t="str">
        <f t="shared" si="2"/>
        <v/>
      </c>
      <c r="BG14" s="41" t="str">
        <f t="shared" si="2"/>
        <v/>
      </c>
      <c r="BH14" s="41" t="str">
        <f t="shared" si="2"/>
        <v/>
      </c>
      <c r="BI14" s="41" t="str">
        <f t="shared" si="2"/>
        <v/>
      </c>
      <c r="BJ14" s="41" t="str">
        <f t="shared" si="2"/>
        <v/>
      </c>
      <c r="BK14" s="41" t="str">
        <f t="shared" si="2"/>
        <v/>
      </c>
    </row>
    <row r="15" spans="1:63" x14ac:dyDescent="0.3">
      <c r="A15" s="54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84"/>
      <c r="AG15" s="84"/>
      <c r="AH15" s="41" t="str">
        <f t="shared" si="3"/>
        <v/>
      </c>
      <c r="AI15" s="41" t="str">
        <f t="shared" si="1"/>
        <v/>
      </c>
      <c r="AJ15" s="41" t="str">
        <f t="shared" si="1"/>
        <v/>
      </c>
      <c r="AK15" s="41" t="str">
        <f t="shared" si="1"/>
        <v/>
      </c>
      <c r="AL15" s="41" t="str">
        <f t="shared" si="1"/>
        <v/>
      </c>
      <c r="AM15" s="41" t="str">
        <f t="shared" si="1"/>
        <v/>
      </c>
      <c r="AN15" s="41" t="str">
        <f t="shared" si="1"/>
        <v/>
      </c>
      <c r="AO15" s="41" t="str">
        <f t="shared" si="1"/>
        <v/>
      </c>
      <c r="AP15" s="41" t="str">
        <f t="shared" si="1"/>
        <v/>
      </c>
      <c r="AQ15" s="41" t="str">
        <f t="shared" si="1"/>
        <v/>
      </c>
      <c r="AR15" s="41" t="str">
        <f t="shared" si="1"/>
        <v/>
      </c>
      <c r="AS15" s="41" t="str">
        <f t="shared" si="1"/>
        <v/>
      </c>
      <c r="AT15" s="41" t="str">
        <f t="shared" si="1"/>
        <v/>
      </c>
      <c r="AU15" s="41" t="str">
        <f t="shared" si="1"/>
        <v/>
      </c>
      <c r="AV15" s="41" t="str">
        <f t="shared" si="1"/>
        <v/>
      </c>
      <c r="AW15" s="41" t="str">
        <f t="shared" si="1"/>
        <v/>
      </c>
      <c r="AX15" s="41" t="str">
        <f t="shared" si="1"/>
        <v/>
      </c>
      <c r="AY15" s="41" t="str">
        <f t="shared" si="2"/>
        <v/>
      </c>
      <c r="AZ15" s="41" t="str">
        <f t="shared" si="2"/>
        <v/>
      </c>
      <c r="BA15" s="41" t="str">
        <f t="shared" si="2"/>
        <v/>
      </c>
      <c r="BB15" s="41" t="str">
        <f t="shared" si="2"/>
        <v/>
      </c>
      <c r="BC15" s="41" t="str">
        <f t="shared" si="2"/>
        <v/>
      </c>
      <c r="BD15" s="41" t="str">
        <f t="shared" si="2"/>
        <v/>
      </c>
      <c r="BE15" s="41" t="str">
        <f t="shared" si="2"/>
        <v/>
      </c>
      <c r="BF15" s="41" t="str">
        <f t="shared" si="2"/>
        <v/>
      </c>
      <c r="BG15" s="41" t="str">
        <f t="shared" si="2"/>
        <v/>
      </c>
      <c r="BH15" s="41" t="str">
        <f t="shared" si="2"/>
        <v/>
      </c>
      <c r="BI15" s="41" t="str">
        <f t="shared" si="2"/>
        <v/>
      </c>
      <c r="BJ15" s="41" t="str">
        <f t="shared" si="2"/>
        <v/>
      </c>
      <c r="BK15" s="41" t="str">
        <f t="shared" si="2"/>
        <v/>
      </c>
    </row>
    <row r="16" spans="1:63" x14ac:dyDescent="0.3">
      <c r="A16" s="54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84"/>
      <c r="AG16" s="84"/>
      <c r="AH16" s="41" t="str">
        <f t="shared" si="3"/>
        <v/>
      </c>
      <c r="AI16" s="41" t="str">
        <f t="shared" si="1"/>
        <v/>
      </c>
      <c r="AJ16" s="41" t="str">
        <f t="shared" si="1"/>
        <v/>
      </c>
      <c r="AK16" s="41" t="str">
        <f t="shared" si="1"/>
        <v/>
      </c>
      <c r="AL16" s="41" t="str">
        <f t="shared" si="1"/>
        <v/>
      </c>
      <c r="AM16" s="41" t="str">
        <f t="shared" si="1"/>
        <v/>
      </c>
      <c r="AN16" s="41" t="str">
        <f t="shared" si="1"/>
        <v/>
      </c>
      <c r="AO16" s="41" t="str">
        <f t="shared" si="1"/>
        <v/>
      </c>
      <c r="AP16" s="41" t="str">
        <f t="shared" si="1"/>
        <v/>
      </c>
      <c r="AQ16" s="41" t="str">
        <f t="shared" si="1"/>
        <v/>
      </c>
      <c r="AR16" s="41" t="str">
        <f t="shared" si="1"/>
        <v/>
      </c>
      <c r="AS16" s="41" t="str">
        <f t="shared" si="1"/>
        <v/>
      </c>
      <c r="AT16" s="41" t="str">
        <f t="shared" si="1"/>
        <v/>
      </c>
      <c r="AU16" s="41" t="str">
        <f t="shared" si="1"/>
        <v/>
      </c>
      <c r="AV16" s="41" t="str">
        <f t="shared" si="1"/>
        <v/>
      </c>
      <c r="AW16" s="41" t="str">
        <f t="shared" si="1"/>
        <v/>
      </c>
      <c r="AX16" s="41" t="str">
        <f t="shared" si="1"/>
        <v/>
      </c>
      <c r="AY16" s="41" t="str">
        <f t="shared" si="2"/>
        <v/>
      </c>
      <c r="AZ16" s="41" t="str">
        <f t="shared" si="2"/>
        <v/>
      </c>
      <c r="BA16" s="41" t="str">
        <f t="shared" si="2"/>
        <v/>
      </c>
      <c r="BB16" s="41" t="str">
        <f t="shared" si="2"/>
        <v/>
      </c>
      <c r="BC16" s="41" t="str">
        <f t="shared" si="2"/>
        <v/>
      </c>
      <c r="BD16" s="41" t="str">
        <f t="shared" si="2"/>
        <v/>
      </c>
      <c r="BE16" s="41" t="str">
        <f t="shared" si="2"/>
        <v/>
      </c>
      <c r="BF16" s="41" t="str">
        <f t="shared" si="2"/>
        <v/>
      </c>
      <c r="BG16" s="41" t="str">
        <f t="shared" si="2"/>
        <v/>
      </c>
      <c r="BH16" s="41" t="str">
        <f t="shared" si="2"/>
        <v/>
      </c>
      <c r="BI16" s="41" t="str">
        <f t="shared" si="2"/>
        <v/>
      </c>
      <c r="BJ16" s="41" t="str">
        <f t="shared" si="2"/>
        <v/>
      </c>
      <c r="BK16" s="41" t="str">
        <f t="shared" si="2"/>
        <v/>
      </c>
    </row>
    <row r="17" spans="1:63" x14ac:dyDescent="0.3">
      <c r="A17" s="54">
        <v>15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84"/>
      <c r="AG17" s="84"/>
      <c r="AH17" s="41" t="str">
        <f t="shared" si="3"/>
        <v/>
      </c>
      <c r="AI17" s="41" t="str">
        <f t="shared" si="1"/>
        <v/>
      </c>
      <c r="AJ17" s="41" t="str">
        <f t="shared" si="1"/>
        <v/>
      </c>
      <c r="AK17" s="41" t="str">
        <f t="shared" si="1"/>
        <v/>
      </c>
      <c r="AL17" s="41" t="str">
        <f t="shared" si="1"/>
        <v/>
      </c>
      <c r="AM17" s="41" t="str">
        <f t="shared" si="1"/>
        <v/>
      </c>
      <c r="AN17" s="41" t="str">
        <f t="shared" si="1"/>
        <v/>
      </c>
      <c r="AO17" s="41" t="str">
        <f t="shared" si="1"/>
        <v/>
      </c>
      <c r="AP17" s="41" t="str">
        <f t="shared" si="1"/>
        <v/>
      </c>
      <c r="AQ17" s="41" t="str">
        <f t="shared" si="1"/>
        <v/>
      </c>
      <c r="AR17" s="41" t="str">
        <f t="shared" si="1"/>
        <v/>
      </c>
      <c r="AS17" s="41" t="str">
        <f t="shared" si="1"/>
        <v/>
      </c>
      <c r="AT17" s="41" t="str">
        <f t="shared" si="1"/>
        <v/>
      </c>
      <c r="AU17" s="41" t="str">
        <f t="shared" si="1"/>
        <v/>
      </c>
      <c r="AV17" s="41" t="str">
        <f t="shared" si="1"/>
        <v/>
      </c>
      <c r="AW17" s="41" t="str">
        <f t="shared" si="1"/>
        <v/>
      </c>
      <c r="AX17" s="41" t="str">
        <f t="shared" si="1"/>
        <v/>
      </c>
      <c r="AY17" s="41" t="str">
        <f t="shared" si="2"/>
        <v/>
      </c>
      <c r="AZ17" s="41" t="str">
        <f t="shared" si="2"/>
        <v/>
      </c>
      <c r="BA17" s="41" t="str">
        <f t="shared" si="2"/>
        <v/>
      </c>
      <c r="BB17" s="41" t="str">
        <f t="shared" si="2"/>
        <v/>
      </c>
      <c r="BC17" s="41" t="str">
        <f t="shared" si="2"/>
        <v/>
      </c>
      <c r="BD17" s="41" t="str">
        <f t="shared" si="2"/>
        <v/>
      </c>
      <c r="BE17" s="41" t="str">
        <f t="shared" si="2"/>
        <v/>
      </c>
      <c r="BF17" s="41" t="str">
        <f t="shared" si="2"/>
        <v/>
      </c>
      <c r="BG17" s="41" t="str">
        <f t="shared" si="2"/>
        <v/>
      </c>
      <c r="BH17" s="41" t="str">
        <f t="shared" si="2"/>
        <v/>
      </c>
      <c r="BI17" s="41" t="str">
        <f t="shared" si="2"/>
        <v/>
      </c>
      <c r="BJ17" s="41" t="str">
        <f t="shared" si="2"/>
        <v/>
      </c>
      <c r="BK17" s="41" t="str">
        <f t="shared" si="2"/>
        <v/>
      </c>
    </row>
    <row r="18" spans="1:63" x14ac:dyDescent="0.3">
      <c r="A18" s="54">
        <v>16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84"/>
      <c r="AG18" s="84"/>
      <c r="AH18" s="41" t="str">
        <f t="shared" si="3"/>
        <v/>
      </c>
      <c r="AI18" s="41" t="str">
        <f t="shared" si="1"/>
        <v/>
      </c>
      <c r="AJ18" s="41" t="str">
        <f t="shared" si="1"/>
        <v/>
      </c>
      <c r="AK18" s="41" t="str">
        <f t="shared" si="1"/>
        <v/>
      </c>
      <c r="AL18" s="41" t="str">
        <f t="shared" si="1"/>
        <v/>
      </c>
      <c r="AM18" s="41" t="str">
        <f t="shared" si="1"/>
        <v/>
      </c>
      <c r="AN18" s="41" t="str">
        <f t="shared" si="1"/>
        <v/>
      </c>
      <c r="AO18" s="41" t="str">
        <f t="shared" si="1"/>
        <v/>
      </c>
      <c r="AP18" s="41" t="str">
        <f t="shared" si="1"/>
        <v/>
      </c>
      <c r="AQ18" s="41" t="str">
        <f t="shared" si="1"/>
        <v/>
      </c>
      <c r="AR18" s="41" t="str">
        <f t="shared" si="1"/>
        <v/>
      </c>
      <c r="AS18" s="41" t="str">
        <f t="shared" si="1"/>
        <v/>
      </c>
      <c r="AT18" s="41" t="str">
        <f t="shared" si="1"/>
        <v/>
      </c>
      <c r="AU18" s="41" t="str">
        <f t="shared" si="1"/>
        <v/>
      </c>
      <c r="AV18" s="41" t="str">
        <f t="shared" si="1"/>
        <v/>
      </c>
      <c r="AW18" s="41" t="str">
        <f t="shared" si="1"/>
        <v/>
      </c>
      <c r="AX18" s="41" t="str">
        <f t="shared" ref="AX18:BF37" si="4">IF(R18&gt;0,LN(R18),"")</f>
        <v/>
      </c>
      <c r="AY18" s="41" t="str">
        <f t="shared" si="2"/>
        <v/>
      </c>
      <c r="AZ18" s="41" t="str">
        <f t="shared" si="2"/>
        <v/>
      </c>
      <c r="BA18" s="41" t="str">
        <f t="shared" si="2"/>
        <v/>
      </c>
      <c r="BB18" s="41" t="str">
        <f t="shared" si="2"/>
        <v/>
      </c>
      <c r="BC18" s="41" t="str">
        <f t="shared" si="2"/>
        <v/>
      </c>
      <c r="BD18" s="41" t="str">
        <f t="shared" si="2"/>
        <v/>
      </c>
      <c r="BE18" s="41" t="str">
        <f t="shared" si="2"/>
        <v/>
      </c>
      <c r="BF18" s="41" t="str">
        <f t="shared" si="2"/>
        <v/>
      </c>
      <c r="BG18" s="41" t="str">
        <f t="shared" si="2"/>
        <v/>
      </c>
      <c r="BH18" s="41" t="str">
        <f t="shared" si="2"/>
        <v/>
      </c>
      <c r="BI18" s="41" t="str">
        <f t="shared" si="2"/>
        <v/>
      </c>
      <c r="BJ18" s="41" t="str">
        <f t="shared" si="2"/>
        <v/>
      </c>
      <c r="BK18" s="41" t="str">
        <f t="shared" si="2"/>
        <v/>
      </c>
    </row>
    <row r="19" spans="1:63" x14ac:dyDescent="0.3">
      <c r="A19" s="54">
        <v>17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84"/>
      <c r="AG19" s="84"/>
      <c r="AH19" s="41" t="str">
        <f t="shared" si="3"/>
        <v/>
      </c>
      <c r="AI19" s="41" t="str">
        <f t="shared" si="3"/>
        <v/>
      </c>
      <c r="AJ19" s="41" t="str">
        <f t="shared" si="3"/>
        <v/>
      </c>
      <c r="AK19" s="41" t="str">
        <f t="shared" si="3"/>
        <v/>
      </c>
      <c r="AL19" s="41" t="str">
        <f t="shared" si="3"/>
        <v/>
      </c>
      <c r="AM19" s="41" t="str">
        <f t="shared" si="3"/>
        <v/>
      </c>
      <c r="AN19" s="41" t="str">
        <f t="shared" si="3"/>
        <v/>
      </c>
      <c r="AO19" s="41" t="str">
        <f t="shared" si="3"/>
        <v/>
      </c>
      <c r="AP19" s="41" t="str">
        <f t="shared" si="3"/>
        <v/>
      </c>
      <c r="AQ19" s="41" t="str">
        <f t="shared" si="3"/>
        <v/>
      </c>
      <c r="AR19" s="41" t="str">
        <f t="shared" si="3"/>
        <v/>
      </c>
      <c r="AS19" s="41" t="str">
        <f t="shared" si="3"/>
        <v/>
      </c>
      <c r="AT19" s="41" t="str">
        <f t="shared" si="3"/>
        <v/>
      </c>
      <c r="AU19" s="41" t="str">
        <f t="shared" si="3"/>
        <v/>
      </c>
      <c r="AV19" s="41" t="str">
        <f t="shared" si="3"/>
        <v/>
      </c>
      <c r="AW19" s="41" t="str">
        <f t="shared" si="3"/>
        <v/>
      </c>
      <c r="AX19" s="41" t="str">
        <f t="shared" si="4"/>
        <v/>
      </c>
      <c r="AY19" s="41" t="str">
        <f t="shared" si="2"/>
        <v/>
      </c>
      <c r="AZ19" s="41" t="str">
        <f t="shared" si="2"/>
        <v/>
      </c>
      <c r="BA19" s="41" t="str">
        <f t="shared" si="2"/>
        <v/>
      </c>
      <c r="BB19" s="41" t="str">
        <f t="shared" si="2"/>
        <v/>
      </c>
      <c r="BC19" s="41" t="str">
        <f t="shared" si="2"/>
        <v/>
      </c>
      <c r="BD19" s="41" t="str">
        <f t="shared" si="2"/>
        <v/>
      </c>
      <c r="BE19" s="41" t="str">
        <f t="shared" si="2"/>
        <v/>
      </c>
      <c r="BF19" s="41" t="str">
        <f t="shared" si="2"/>
        <v/>
      </c>
      <c r="BG19" s="41" t="str">
        <f t="shared" si="2"/>
        <v/>
      </c>
      <c r="BH19" s="41" t="str">
        <f t="shared" si="2"/>
        <v/>
      </c>
      <c r="BI19" s="41" t="str">
        <f t="shared" si="2"/>
        <v/>
      </c>
      <c r="BJ19" s="41" t="str">
        <f t="shared" si="2"/>
        <v/>
      </c>
      <c r="BK19" s="41" t="str">
        <f t="shared" si="2"/>
        <v/>
      </c>
    </row>
    <row r="20" spans="1:63" x14ac:dyDescent="0.3">
      <c r="A20" s="54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84"/>
      <c r="AG20" s="84"/>
      <c r="AH20" s="41" t="str">
        <f t="shared" si="3"/>
        <v/>
      </c>
      <c r="AI20" s="41" t="str">
        <f t="shared" si="3"/>
        <v/>
      </c>
      <c r="AJ20" s="41" t="str">
        <f t="shared" si="3"/>
        <v/>
      </c>
      <c r="AK20" s="41" t="str">
        <f t="shared" si="3"/>
        <v/>
      </c>
      <c r="AL20" s="41" t="str">
        <f t="shared" si="3"/>
        <v/>
      </c>
      <c r="AM20" s="41" t="str">
        <f t="shared" si="3"/>
        <v/>
      </c>
      <c r="AN20" s="41" t="str">
        <f t="shared" si="3"/>
        <v/>
      </c>
      <c r="AO20" s="41" t="str">
        <f t="shared" si="3"/>
        <v/>
      </c>
      <c r="AP20" s="41" t="str">
        <f t="shared" si="3"/>
        <v/>
      </c>
      <c r="AQ20" s="41" t="str">
        <f t="shared" si="3"/>
        <v/>
      </c>
      <c r="AR20" s="41" t="str">
        <f t="shared" si="3"/>
        <v/>
      </c>
      <c r="AS20" s="41" t="str">
        <f t="shared" si="3"/>
        <v/>
      </c>
      <c r="AT20" s="41" t="str">
        <f t="shared" si="3"/>
        <v/>
      </c>
      <c r="AU20" s="41" t="str">
        <f t="shared" si="3"/>
        <v/>
      </c>
      <c r="AV20" s="41" t="str">
        <f t="shared" si="3"/>
        <v/>
      </c>
      <c r="AW20" s="41" t="str">
        <f t="shared" si="3"/>
        <v/>
      </c>
      <c r="AX20" s="41" t="str">
        <f t="shared" si="4"/>
        <v/>
      </c>
      <c r="AY20" s="41" t="str">
        <f t="shared" si="2"/>
        <v/>
      </c>
      <c r="AZ20" s="41" t="str">
        <f t="shared" si="2"/>
        <v/>
      </c>
      <c r="BA20" s="41" t="str">
        <f t="shared" si="2"/>
        <v/>
      </c>
      <c r="BB20" s="41" t="str">
        <f t="shared" si="2"/>
        <v/>
      </c>
      <c r="BC20" s="41" t="str">
        <f t="shared" si="2"/>
        <v/>
      </c>
      <c r="BD20" s="41" t="str">
        <f t="shared" si="2"/>
        <v/>
      </c>
      <c r="BE20" s="41" t="str">
        <f t="shared" si="2"/>
        <v/>
      </c>
      <c r="BF20" s="41" t="str">
        <f t="shared" si="2"/>
        <v/>
      </c>
      <c r="BG20" s="41" t="str">
        <f t="shared" si="2"/>
        <v/>
      </c>
      <c r="BH20" s="41" t="str">
        <f t="shared" si="2"/>
        <v/>
      </c>
      <c r="BI20" s="41" t="str">
        <f t="shared" si="2"/>
        <v/>
      </c>
      <c r="BJ20" s="41" t="str">
        <f t="shared" si="2"/>
        <v/>
      </c>
      <c r="BK20" s="41" t="str">
        <f t="shared" si="2"/>
        <v/>
      </c>
    </row>
    <row r="21" spans="1:63" x14ac:dyDescent="0.3">
      <c r="A21" s="54">
        <v>19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84"/>
      <c r="AG21" s="84"/>
      <c r="AH21" s="41" t="str">
        <f t="shared" si="3"/>
        <v/>
      </c>
      <c r="AI21" s="41" t="str">
        <f t="shared" si="3"/>
        <v/>
      </c>
      <c r="AJ21" s="41" t="str">
        <f t="shared" si="3"/>
        <v/>
      </c>
      <c r="AK21" s="41" t="str">
        <f t="shared" si="3"/>
        <v/>
      </c>
      <c r="AL21" s="41" t="str">
        <f t="shared" si="3"/>
        <v/>
      </c>
      <c r="AM21" s="41" t="str">
        <f t="shared" si="3"/>
        <v/>
      </c>
      <c r="AN21" s="41" t="str">
        <f t="shared" si="3"/>
        <v/>
      </c>
      <c r="AO21" s="41" t="str">
        <f t="shared" si="3"/>
        <v/>
      </c>
      <c r="AP21" s="41" t="str">
        <f t="shared" si="3"/>
        <v/>
      </c>
      <c r="AQ21" s="41" t="str">
        <f t="shared" si="3"/>
        <v/>
      </c>
      <c r="AR21" s="41" t="str">
        <f t="shared" si="3"/>
        <v/>
      </c>
      <c r="AS21" s="41" t="str">
        <f t="shared" si="3"/>
        <v/>
      </c>
      <c r="AT21" s="41" t="str">
        <f t="shared" si="3"/>
        <v/>
      </c>
      <c r="AU21" s="41" t="str">
        <f t="shared" si="3"/>
        <v/>
      </c>
      <c r="AV21" s="41" t="str">
        <f t="shared" si="3"/>
        <v/>
      </c>
      <c r="AW21" s="41" t="str">
        <f t="shared" si="3"/>
        <v/>
      </c>
      <c r="AX21" s="41" t="str">
        <f t="shared" si="4"/>
        <v/>
      </c>
      <c r="AY21" s="41" t="str">
        <f t="shared" si="2"/>
        <v/>
      </c>
      <c r="AZ21" s="41" t="str">
        <f t="shared" si="2"/>
        <v/>
      </c>
      <c r="BA21" s="41" t="str">
        <f t="shared" si="2"/>
        <v/>
      </c>
      <c r="BB21" s="41" t="str">
        <f t="shared" si="2"/>
        <v/>
      </c>
      <c r="BC21" s="41" t="str">
        <f t="shared" si="2"/>
        <v/>
      </c>
      <c r="BD21" s="41" t="str">
        <f t="shared" si="2"/>
        <v/>
      </c>
      <c r="BE21" s="41" t="str">
        <f t="shared" si="2"/>
        <v/>
      </c>
      <c r="BF21" s="41" t="str">
        <f t="shared" si="2"/>
        <v/>
      </c>
      <c r="BG21" s="41" t="str">
        <f t="shared" si="2"/>
        <v/>
      </c>
      <c r="BH21" s="41" t="str">
        <f t="shared" si="2"/>
        <v/>
      </c>
      <c r="BI21" s="41" t="str">
        <f t="shared" si="2"/>
        <v/>
      </c>
      <c r="BJ21" s="41" t="str">
        <f t="shared" si="2"/>
        <v/>
      </c>
      <c r="BK21" s="41" t="str">
        <f t="shared" si="2"/>
        <v/>
      </c>
    </row>
    <row r="22" spans="1:63" x14ac:dyDescent="0.3">
      <c r="A22" s="54">
        <v>20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84"/>
      <c r="AG22" s="84"/>
      <c r="AH22" s="41" t="str">
        <f t="shared" si="3"/>
        <v/>
      </c>
      <c r="AI22" s="41" t="str">
        <f t="shared" si="3"/>
        <v/>
      </c>
      <c r="AJ22" s="41" t="str">
        <f t="shared" si="3"/>
        <v/>
      </c>
      <c r="AK22" s="41" t="str">
        <f t="shared" si="3"/>
        <v/>
      </c>
      <c r="AL22" s="41" t="str">
        <f t="shared" si="3"/>
        <v/>
      </c>
      <c r="AM22" s="41" t="str">
        <f t="shared" si="3"/>
        <v/>
      </c>
      <c r="AN22" s="41" t="str">
        <f t="shared" si="3"/>
        <v/>
      </c>
      <c r="AO22" s="41" t="str">
        <f t="shared" si="3"/>
        <v/>
      </c>
      <c r="AP22" s="41" t="str">
        <f t="shared" si="3"/>
        <v/>
      </c>
      <c r="AQ22" s="41" t="str">
        <f t="shared" si="3"/>
        <v/>
      </c>
      <c r="AR22" s="41" t="str">
        <f t="shared" si="3"/>
        <v/>
      </c>
      <c r="AS22" s="41" t="str">
        <f t="shared" si="3"/>
        <v/>
      </c>
      <c r="AT22" s="41" t="str">
        <f t="shared" si="3"/>
        <v/>
      </c>
      <c r="AU22" s="41" t="str">
        <f t="shared" si="3"/>
        <v/>
      </c>
      <c r="AV22" s="41" t="str">
        <f t="shared" si="3"/>
        <v/>
      </c>
      <c r="AW22" s="41" t="str">
        <f t="shared" si="3"/>
        <v/>
      </c>
      <c r="AX22" s="41" t="str">
        <f t="shared" si="4"/>
        <v/>
      </c>
      <c r="AY22" s="41" t="str">
        <f t="shared" si="2"/>
        <v/>
      </c>
      <c r="AZ22" s="41" t="str">
        <f t="shared" si="2"/>
        <v/>
      </c>
      <c r="BA22" s="41" t="str">
        <f t="shared" si="2"/>
        <v/>
      </c>
      <c r="BB22" s="41" t="str">
        <f t="shared" si="2"/>
        <v/>
      </c>
      <c r="BC22" s="41" t="str">
        <f t="shared" si="2"/>
        <v/>
      </c>
      <c r="BD22" s="41" t="str">
        <f t="shared" si="2"/>
        <v/>
      </c>
      <c r="BE22" s="41" t="str">
        <f t="shared" si="2"/>
        <v/>
      </c>
      <c r="BF22" s="41" t="str">
        <f t="shared" si="2"/>
        <v/>
      </c>
      <c r="BG22" s="41" t="str">
        <f t="shared" ref="BG22:BK37" si="5">IF(AA22&gt;0,LN(AA22),"")</f>
        <v/>
      </c>
      <c r="BH22" s="41" t="str">
        <f t="shared" si="5"/>
        <v/>
      </c>
      <c r="BI22" s="41" t="str">
        <f t="shared" si="5"/>
        <v/>
      </c>
      <c r="BJ22" s="41" t="str">
        <f t="shared" si="5"/>
        <v/>
      </c>
      <c r="BK22" s="41" t="str">
        <f t="shared" si="5"/>
        <v/>
      </c>
    </row>
    <row r="23" spans="1:63" x14ac:dyDescent="0.3">
      <c r="A23" s="54">
        <v>21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84"/>
      <c r="AG23" s="84"/>
      <c r="AH23" s="41" t="str">
        <f t="shared" si="3"/>
        <v/>
      </c>
      <c r="AI23" s="41" t="str">
        <f t="shared" si="3"/>
        <v/>
      </c>
      <c r="AJ23" s="41" t="str">
        <f t="shared" si="3"/>
        <v/>
      </c>
      <c r="AK23" s="41" t="str">
        <f t="shared" si="3"/>
        <v/>
      </c>
      <c r="AL23" s="41" t="str">
        <f t="shared" si="3"/>
        <v/>
      </c>
      <c r="AM23" s="41" t="str">
        <f t="shared" si="3"/>
        <v/>
      </c>
      <c r="AN23" s="41" t="str">
        <f t="shared" si="3"/>
        <v/>
      </c>
      <c r="AO23" s="41" t="str">
        <f t="shared" si="3"/>
        <v/>
      </c>
      <c r="AP23" s="41" t="str">
        <f t="shared" si="3"/>
        <v/>
      </c>
      <c r="AQ23" s="41" t="str">
        <f t="shared" si="3"/>
        <v/>
      </c>
      <c r="AR23" s="41" t="str">
        <f t="shared" si="3"/>
        <v/>
      </c>
      <c r="AS23" s="41" t="str">
        <f t="shared" si="3"/>
        <v/>
      </c>
      <c r="AT23" s="41" t="str">
        <f t="shared" si="3"/>
        <v/>
      </c>
      <c r="AU23" s="41" t="str">
        <f t="shared" si="3"/>
        <v/>
      </c>
      <c r="AV23" s="41" t="str">
        <f t="shared" si="3"/>
        <v/>
      </c>
      <c r="AW23" s="41" t="str">
        <f t="shared" si="3"/>
        <v/>
      </c>
      <c r="AX23" s="41" t="str">
        <f t="shared" si="4"/>
        <v/>
      </c>
      <c r="AY23" s="41" t="str">
        <f t="shared" si="4"/>
        <v/>
      </c>
      <c r="AZ23" s="41" t="str">
        <f t="shared" si="4"/>
        <v/>
      </c>
      <c r="BA23" s="41" t="str">
        <f t="shared" si="4"/>
        <v/>
      </c>
      <c r="BB23" s="41" t="str">
        <f t="shared" si="4"/>
        <v/>
      </c>
      <c r="BC23" s="41" t="str">
        <f t="shared" si="4"/>
        <v/>
      </c>
      <c r="BD23" s="41" t="str">
        <f t="shared" si="4"/>
        <v/>
      </c>
      <c r="BE23" s="41" t="str">
        <f t="shared" si="4"/>
        <v/>
      </c>
      <c r="BF23" s="41" t="str">
        <f t="shared" si="4"/>
        <v/>
      </c>
      <c r="BG23" s="41" t="str">
        <f t="shared" si="5"/>
        <v/>
      </c>
      <c r="BH23" s="41" t="str">
        <f t="shared" si="5"/>
        <v/>
      </c>
      <c r="BI23" s="41" t="str">
        <f t="shared" si="5"/>
        <v/>
      </c>
      <c r="BJ23" s="41" t="str">
        <f t="shared" si="5"/>
        <v/>
      </c>
      <c r="BK23" s="41" t="str">
        <f t="shared" si="5"/>
        <v/>
      </c>
    </row>
    <row r="24" spans="1:63" x14ac:dyDescent="0.3">
      <c r="A24" s="54">
        <v>22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84"/>
      <c r="AG24" s="84"/>
      <c r="AH24" s="41" t="str">
        <f t="shared" si="3"/>
        <v/>
      </c>
      <c r="AI24" s="41" t="str">
        <f t="shared" si="3"/>
        <v/>
      </c>
      <c r="AJ24" s="41" t="str">
        <f t="shared" si="3"/>
        <v/>
      </c>
      <c r="AK24" s="41" t="str">
        <f t="shared" si="3"/>
        <v/>
      </c>
      <c r="AL24" s="41" t="str">
        <f t="shared" si="3"/>
        <v/>
      </c>
      <c r="AM24" s="41" t="str">
        <f t="shared" si="3"/>
        <v/>
      </c>
      <c r="AN24" s="41" t="str">
        <f t="shared" si="3"/>
        <v/>
      </c>
      <c r="AO24" s="41" t="str">
        <f t="shared" si="3"/>
        <v/>
      </c>
      <c r="AP24" s="41" t="str">
        <f t="shared" si="3"/>
        <v/>
      </c>
      <c r="AQ24" s="41" t="str">
        <f t="shared" si="3"/>
        <v/>
      </c>
      <c r="AR24" s="41" t="str">
        <f t="shared" si="3"/>
        <v/>
      </c>
      <c r="AS24" s="41" t="str">
        <f t="shared" si="3"/>
        <v/>
      </c>
      <c r="AT24" s="41" t="str">
        <f t="shared" si="3"/>
        <v/>
      </c>
      <c r="AU24" s="41" t="str">
        <f t="shared" si="3"/>
        <v/>
      </c>
      <c r="AV24" s="41" t="str">
        <f t="shared" si="3"/>
        <v/>
      </c>
      <c r="AW24" s="41" t="str">
        <f t="shared" si="3"/>
        <v/>
      </c>
      <c r="AX24" s="41" t="str">
        <f t="shared" si="4"/>
        <v/>
      </c>
      <c r="AY24" s="41" t="str">
        <f t="shared" si="4"/>
        <v/>
      </c>
      <c r="AZ24" s="41" t="str">
        <f t="shared" si="4"/>
        <v/>
      </c>
      <c r="BA24" s="41" t="str">
        <f t="shared" si="4"/>
        <v/>
      </c>
      <c r="BB24" s="41" t="str">
        <f t="shared" si="4"/>
        <v/>
      </c>
      <c r="BC24" s="41" t="str">
        <f t="shared" si="4"/>
        <v/>
      </c>
      <c r="BD24" s="41" t="str">
        <f t="shared" si="4"/>
        <v/>
      </c>
      <c r="BE24" s="41" t="str">
        <f t="shared" si="4"/>
        <v/>
      </c>
      <c r="BF24" s="41" t="str">
        <f t="shared" si="4"/>
        <v/>
      </c>
      <c r="BG24" s="41" t="str">
        <f t="shared" si="5"/>
        <v/>
      </c>
      <c r="BH24" s="41" t="str">
        <f t="shared" si="5"/>
        <v/>
      </c>
      <c r="BI24" s="41" t="str">
        <f t="shared" si="5"/>
        <v/>
      </c>
      <c r="BJ24" s="41" t="str">
        <f t="shared" si="5"/>
        <v/>
      </c>
      <c r="BK24" s="41" t="str">
        <f t="shared" si="5"/>
        <v/>
      </c>
    </row>
    <row r="25" spans="1:63" x14ac:dyDescent="0.3">
      <c r="A25" s="54">
        <v>23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84"/>
      <c r="AG25" s="84"/>
      <c r="AH25" s="41" t="str">
        <f t="shared" si="3"/>
        <v/>
      </c>
      <c r="AI25" s="41" t="str">
        <f t="shared" si="3"/>
        <v/>
      </c>
      <c r="AJ25" s="41" t="str">
        <f t="shared" si="3"/>
        <v/>
      </c>
      <c r="AK25" s="41" t="str">
        <f t="shared" si="3"/>
        <v/>
      </c>
      <c r="AL25" s="41" t="str">
        <f t="shared" si="3"/>
        <v/>
      </c>
      <c r="AM25" s="41" t="str">
        <f t="shared" si="3"/>
        <v/>
      </c>
      <c r="AN25" s="41" t="str">
        <f t="shared" si="3"/>
        <v/>
      </c>
      <c r="AO25" s="41" t="str">
        <f t="shared" si="3"/>
        <v/>
      </c>
      <c r="AP25" s="41" t="str">
        <f t="shared" si="3"/>
        <v/>
      </c>
      <c r="AQ25" s="41" t="str">
        <f t="shared" si="3"/>
        <v/>
      </c>
      <c r="AR25" s="41" t="str">
        <f t="shared" si="3"/>
        <v/>
      </c>
      <c r="AS25" s="41" t="str">
        <f t="shared" si="3"/>
        <v/>
      </c>
      <c r="AT25" s="41" t="str">
        <f t="shared" si="3"/>
        <v/>
      </c>
      <c r="AU25" s="41" t="str">
        <f t="shared" si="3"/>
        <v/>
      </c>
      <c r="AV25" s="41" t="str">
        <f t="shared" si="3"/>
        <v/>
      </c>
      <c r="AW25" s="41" t="str">
        <f t="shared" si="3"/>
        <v/>
      </c>
      <c r="AX25" s="41" t="str">
        <f t="shared" si="4"/>
        <v/>
      </c>
      <c r="AY25" s="41" t="str">
        <f t="shared" si="4"/>
        <v/>
      </c>
      <c r="AZ25" s="41" t="str">
        <f t="shared" si="4"/>
        <v/>
      </c>
      <c r="BA25" s="41" t="str">
        <f t="shared" si="4"/>
        <v/>
      </c>
      <c r="BB25" s="41" t="str">
        <f t="shared" si="4"/>
        <v/>
      </c>
      <c r="BC25" s="41" t="str">
        <f t="shared" si="4"/>
        <v/>
      </c>
      <c r="BD25" s="41" t="str">
        <f t="shared" si="4"/>
        <v/>
      </c>
      <c r="BE25" s="41" t="str">
        <f t="shared" si="4"/>
        <v/>
      </c>
      <c r="BF25" s="41" t="str">
        <f t="shared" si="4"/>
        <v/>
      </c>
      <c r="BG25" s="41" t="str">
        <f t="shared" si="5"/>
        <v/>
      </c>
      <c r="BH25" s="41" t="str">
        <f t="shared" si="5"/>
        <v/>
      </c>
      <c r="BI25" s="41" t="str">
        <f t="shared" si="5"/>
        <v/>
      </c>
      <c r="BJ25" s="41" t="str">
        <f t="shared" si="5"/>
        <v/>
      </c>
      <c r="BK25" s="41" t="str">
        <f t="shared" si="5"/>
        <v/>
      </c>
    </row>
    <row r="26" spans="1:63" x14ac:dyDescent="0.3">
      <c r="A26" s="54">
        <v>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84"/>
      <c r="AG26" s="84"/>
      <c r="AH26" s="41" t="str">
        <f t="shared" si="3"/>
        <v/>
      </c>
      <c r="AI26" s="41" t="str">
        <f t="shared" si="3"/>
        <v/>
      </c>
      <c r="AJ26" s="41" t="str">
        <f t="shared" si="3"/>
        <v/>
      </c>
      <c r="AK26" s="41" t="str">
        <f t="shared" si="3"/>
        <v/>
      </c>
      <c r="AL26" s="41" t="str">
        <f t="shared" si="3"/>
        <v/>
      </c>
      <c r="AM26" s="41" t="str">
        <f t="shared" si="3"/>
        <v/>
      </c>
      <c r="AN26" s="41" t="str">
        <f t="shared" si="3"/>
        <v/>
      </c>
      <c r="AO26" s="41" t="str">
        <f t="shared" si="3"/>
        <v/>
      </c>
      <c r="AP26" s="41" t="str">
        <f t="shared" si="3"/>
        <v/>
      </c>
      <c r="AQ26" s="41" t="str">
        <f t="shared" si="3"/>
        <v/>
      </c>
      <c r="AR26" s="41" t="str">
        <f t="shared" si="3"/>
        <v/>
      </c>
      <c r="AS26" s="41" t="str">
        <f t="shared" si="3"/>
        <v/>
      </c>
      <c r="AT26" s="41" t="str">
        <f t="shared" si="3"/>
        <v/>
      </c>
      <c r="AU26" s="41" t="str">
        <f t="shared" si="3"/>
        <v/>
      </c>
      <c r="AV26" s="41" t="str">
        <f t="shared" si="3"/>
        <v/>
      </c>
      <c r="AW26" s="41" t="str">
        <f t="shared" si="3"/>
        <v/>
      </c>
      <c r="AX26" s="41" t="str">
        <f t="shared" si="4"/>
        <v/>
      </c>
      <c r="AY26" s="41" t="str">
        <f t="shared" si="4"/>
        <v/>
      </c>
      <c r="AZ26" s="41" t="str">
        <f t="shared" si="4"/>
        <v/>
      </c>
      <c r="BA26" s="41" t="str">
        <f t="shared" si="4"/>
        <v/>
      </c>
      <c r="BB26" s="41" t="str">
        <f t="shared" si="4"/>
        <v/>
      </c>
      <c r="BC26" s="41" t="str">
        <f t="shared" si="4"/>
        <v/>
      </c>
      <c r="BD26" s="41" t="str">
        <f t="shared" si="4"/>
        <v/>
      </c>
      <c r="BE26" s="41" t="str">
        <f t="shared" si="4"/>
        <v/>
      </c>
      <c r="BF26" s="41" t="str">
        <f t="shared" si="4"/>
        <v/>
      </c>
      <c r="BG26" s="41" t="str">
        <f t="shared" si="5"/>
        <v/>
      </c>
      <c r="BH26" s="41" t="str">
        <f t="shared" si="5"/>
        <v/>
      </c>
      <c r="BI26" s="41" t="str">
        <f t="shared" si="5"/>
        <v/>
      </c>
      <c r="BJ26" s="41" t="str">
        <f t="shared" si="5"/>
        <v/>
      </c>
      <c r="BK26" s="41" t="str">
        <f t="shared" si="5"/>
        <v/>
      </c>
    </row>
    <row r="27" spans="1:63" x14ac:dyDescent="0.3">
      <c r="A27" s="54">
        <v>25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84"/>
      <c r="AG27" s="84"/>
      <c r="AH27" s="41" t="str">
        <f t="shared" si="3"/>
        <v/>
      </c>
      <c r="AI27" s="41" t="str">
        <f t="shared" si="3"/>
        <v/>
      </c>
      <c r="AJ27" s="41" t="str">
        <f t="shared" si="3"/>
        <v/>
      </c>
      <c r="AK27" s="41" t="str">
        <f t="shared" si="3"/>
        <v/>
      </c>
      <c r="AL27" s="41" t="str">
        <f t="shared" si="3"/>
        <v/>
      </c>
      <c r="AM27" s="41" t="str">
        <f t="shared" si="3"/>
        <v/>
      </c>
      <c r="AN27" s="41" t="str">
        <f t="shared" si="3"/>
        <v/>
      </c>
      <c r="AO27" s="41" t="str">
        <f t="shared" si="3"/>
        <v/>
      </c>
      <c r="AP27" s="41" t="str">
        <f t="shared" si="3"/>
        <v/>
      </c>
      <c r="AQ27" s="41" t="str">
        <f t="shared" si="3"/>
        <v/>
      </c>
      <c r="AR27" s="41" t="str">
        <f t="shared" si="3"/>
        <v/>
      </c>
      <c r="AS27" s="41" t="str">
        <f t="shared" si="3"/>
        <v/>
      </c>
      <c r="AT27" s="41" t="str">
        <f t="shared" si="3"/>
        <v/>
      </c>
      <c r="AU27" s="41" t="str">
        <f t="shared" si="3"/>
        <v/>
      </c>
      <c r="AV27" s="41" t="str">
        <f t="shared" si="3"/>
        <v/>
      </c>
      <c r="AW27" s="41" t="str">
        <f t="shared" si="3"/>
        <v/>
      </c>
      <c r="AX27" s="41" t="str">
        <f t="shared" si="4"/>
        <v/>
      </c>
      <c r="AY27" s="41" t="str">
        <f t="shared" si="4"/>
        <v/>
      </c>
      <c r="AZ27" s="41" t="str">
        <f t="shared" si="4"/>
        <v/>
      </c>
      <c r="BA27" s="41" t="str">
        <f t="shared" si="4"/>
        <v/>
      </c>
      <c r="BB27" s="41" t="str">
        <f t="shared" si="4"/>
        <v/>
      </c>
      <c r="BC27" s="41" t="str">
        <f t="shared" si="4"/>
        <v/>
      </c>
      <c r="BD27" s="41" t="str">
        <f t="shared" si="4"/>
        <v/>
      </c>
      <c r="BE27" s="41" t="str">
        <f t="shared" si="4"/>
        <v/>
      </c>
      <c r="BF27" s="41" t="str">
        <f t="shared" si="4"/>
        <v/>
      </c>
      <c r="BG27" s="41" t="str">
        <f t="shared" si="5"/>
        <v/>
      </c>
      <c r="BH27" s="41" t="str">
        <f t="shared" si="5"/>
        <v/>
      </c>
      <c r="BI27" s="41" t="str">
        <f t="shared" si="5"/>
        <v/>
      </c>
      <c r="BJ27" s="41" t="str">
        <f t="shared" si="5"/>
        <v/>
      </c>
      <c r="BK27" s="41" t="str">
        <f t="shared" si="5"/>
        <v/>
      </c>
    </row>
    <row r="28" spans="1:63" x14ac:dyDescent="0.3">
      <c r="A28" s="54">
        <v>26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84"/>
      <c r="AG28" s="84"/>
      <c r="AH28" s="41" t="str">
        <f t="shared" si="3"/>
        <v/>
      </c>
      <c r="AI28" s="41" t="str">
        <f t="shared" si="3"/>
        <v/>
      </c>
      <c r="AJ28" s="41" t="str">
        <f t="shared" si="3"/>
        <v/>
      </c>
      <c r="AK28" s="41" t="str">
        <f t="shared" si="3"/>
        <v/>
      </c>
      <c r="AL28" s="41" t="str">
        <f t="shared" si="3"/>
        <v/>
      </c>
      <c r="AM28" s="41" t="str">
        <f t="shared" si="3"/>
        <v/>
      </c>
      <c r="AN28" s="41" t="str">
        <f t="shared" si="3"/>
        <v/>
      </c>
      <c r="AO28" s="41" t="str">
        <f t="shared" si="3"/>
        <v/>
      </c>
      <c r="AP28" s="41" t="str">
        <f t="shared" si="3"/>
        <v/>
      </c>
      <c r="AQ28" s="41" t="str">
        <f t="shared" si="3"/>
        <v/>
      </c>
      <c r="AR28" s="41" t="str">
        <f t="shared" si="3"/>
        <v/>
      </c>
      <c r="AS28" s="41" t="str">
        <f t="shared" si="3"/>
        <v/>
      </c>
      <c r="AT28" s="41" t="str">
        <f t="shared" si="3"/>
        <v/>
      </c>
      <c r="AU28" s="41" t="str">
        <f t="shared" si="3"/>
        <v/>
      </c>
      <c r="AV28" s="41" t="str">
        <f t="shared" si="3"/>
        <v/>
      </c>
      <c r="AW28" s="41" t="str">
        <f t="shared" si="3"/>
        <v/>
      </c>
      <c r="AX28" s="41" t="str">
        <f t="shared" si="4"/>
        <v/>
      </c>
      <c r="AY28" s="41" t="str">
        <f t="shared" si="4"/>
        <v/>
      </c>
      <c r="AZ28" s="41" t="str">
        <f t="shared" si="4"/>
        <v/>
      </c>
      <c r="BA28" s="41" t="str">
        <f t="shared" si="4"/>
        <v/>
      </c>
      <c r="BB28" s="41" t="str">
        <f t="shared" si="4"/>
        <v/>
      </c>
      <c r="BC28" s="41" t="str">
        <f t="shared" si="4"/>
        <v/>
      </c>
      <c r="BD28" s="41" t="str">
        <f t="shared" si="4"/>
        <v/>
      </c>
      <c r="BE28" s="41" t="str">
        <f t="shared" si="4"/>
        <v/>
      </c>
      <c r="BF28" s="41" t="str">
        <f t="shared" si="4"/>
        <v/>
      </c>
      <c r="BG28" s="41" t="str">
        <f t="shared" si="5"/>
        <v/>
      </c>
      <c r="BH28" s="41" t="str">
        <f t="shared" si="5"/>
        <v/>
      </c>
      <c r="BI28" s="41" t="str">
        <f t="shared" si="5"/>
        <v/>
      </c>
      <c r="BJ28" s="41" t="str">
        <f t="shared" si="5"/>
        <v/>
      </c>
      <c r="BK28" s="41" t="str">
        <f t="shared" si="5"/>
        <v/>
      </c>
    </row>
    <row r="29" spans="1:63" x14ac:dyDescent="0.3">
      <c r="A29" s="54">
        <v>27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84"/>
      <c r="AG29" s="84"/>
      <c r="AH29" s="41" t="str">
        <f t="shared" si="3"/>
        <v/>
      </c>
      <c r="AI29" s="41" t="str">
        <f t="shared" si="3"/>
        <v/>
      </c>
      <c r="AJ29" s="41" t="str">
        <f t="shared" si="3"/>
        <v/>
      </c>
      <c r="AK29" s="41" t="str">
        <f t="shared" si="3"/>
        <v/>
      </c>
      <c r="AL29" s="41" t="str">
        <f t="shared" si="3"/>
        <v/>
      </c>
      <c r="AM29" s="41" t="str">
        <f t="shared" si="3"/>
        <v/>
      </c>
      <c r="AN29" s="41" t="str">
        <f t="shared" si="3"/>
        <v/>
      </c>
      <c r="AO29" s="41" t="str">
        <f t="shared" si="3"/>
        <v/>
      </c>
      <c r="AP29" s="41" t="str">
        <f t="shared" si="3"/>
        <v/>
      </c>
      <c r="AQ29" s="41" t="str">
        <f t="shared" si="3"/>
        <v/>
      </c>
      <c r="AR29" s="41" t="str">
        <f t="shared" si="3"/>
        <v/>
      </c>
      <c r="AS29" s="41" t="str">
        <f t="shared" si="3"/>
        <v/>
      </c>
      <c r="AT29" s="41" t="str">
        <f t="shared" si="3"/>
        <v/>
      </c>
      <c r="AU29" s="41" t="str">
        <f t="shared" si="3"/>
        <v/>
      </c>
      <c r="AV29" s="41" t="str">
        <f t="shared" si="3"/>
        <v/>
      </c>
      <c r="AW29" s="41" t="str">
        <f t="shared" si="3"/>
        <v/>
      </c>
      <c r="AX29" s="41" t="str">
        <f t="shared" si="4"/>
        <v/>
      </c>
      <c r="AY29" s="41" t="str">
        <f t="shared" si="4"/>
        <v/>
      </c>
      <c r="AZ29" s="41" t="str">
        <f t="shared" si="4"/>
        <v/>
      </c>
      <c r="BA29" s="41" t="str">
        <f t="shared" si="4"/>
        <v/>
      </c>
      <c r="BB29" s="41" t="str">
        <f t="shared" si="4"/>
        <v/>
      </c>
      <c r="BC29" s="41" t="str">
        <f t="shared" si="4"/>
        <v/>
      </c>
      <c r="BD29" s="41" t="str">
        <f t="shared" si="4"/>
        <v/>
      </c>
      <c r="BE29" s="41" t="str">
        <f t="shared" si="4"/>
        <v/>
      </c>
      <c r="BF29" s="41" t="str">
        <f t="shared" si="4"/>
        <v/>
      </c>
      <c r="BG29" s="41" t="str">
        <f t="shared" si="5"/>
        <v/>
      </c>
      <c r="BH29" s="41" t="str">
        <f t="shared" si="5"/>
        <v/>
      </c>
      <c r="BI29" s="41" t="str">
        <f t="shared" si="5"/>
        <v/>
      </c>
      <c r="BJ29" s="41" t="str">
        <f t="shared" si="5"/>
        <v/>
      </c>
      <c r="BK29" s="41" t="str">
        <f t="shared" si="5"/>
        <v/>
      </c>
    </row>
    <row r="30" spans="1:63" x14ac:dyDescent="0.3">
      <c r="A30" s="54">
        <v>28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84"/>
      <c r="AG30" s="84"/>
      <c r="AH30" s="41" t="str">
        <f t="shared" si="3"/>
        <v/>
      </c>
      <c r="AI30" s="41" t="str">
        <f t="shared" si="3"/>
        <v/>
      </c>
      <c r="AJ30" s="41" t="str">
        <f t="shared" si="3"/>
        <v/>
      </c>
      <c r="AK30" s="41" t="str">
        <f t="shared" si="3"/>
        <v/>
      </c>
      <c r="AL30" s="41" t="str">
        <f t="shared" si="3"/>
        <v/>
      </c>
      <c r="AM30" s="41" t="str">
        <f t="shared" si="3"/>
        <v/>
      </c>
      <c r="AN30" s="41" t="str">
        <f t="shared" si="3"/>
        <v/>
      </c>
      <c r="AO30" s="41" t="str">
        <f t="shared" si="3"/>
        <v/>
      </c>
      <c r="AP30" s="41" t="str">
        <f t="shared" si="3"/>
        <v/>
      </c>
      <c r="AQ30" s="41" t="str">
        <f t="shared" si="3"/>
        <v/>
      </c>
      <c r="AR30" s="41" t="str">
        <f t="shared" si="3"/>
        <v/>
      </c>
      <c r="AS30" s="41" t="str">
        <f t="shared" si="3"/>
        <v/>
      </c>
      <c r="AT30" s="41" t="str">
        <f t="shared" si="3"/>
        <v/>
      </c>
      <c r="AU30" s="41" t="str">
        <f t="shared" si="3"/>
        <v/>
      </c>
      <c r="AV30" s="41" t="str">
        <f t="shared" si="3"/>
        <v/>
      </c>
      <c r="AW30" s="41" t="str">
        <f t="shared" si="3"/>
        <v/>
      </c>
      <c r="AX30" s="41" t="str">
        <f t="shared" si="4"/>
        <v/>
      </c>
      <c r="AY30" s="41" t="str">
        <f t="shared" si="4"/>
        <v/>
      </c>
      <c r="AZ30" s="41" t="str">
        <f t="shared" si="4"/>
        <v/>
      </c>
      <c r="BA30" s="41" t="str">
        <f t="shared" si="4"/>
        <v/>
      </c>
      <c r="BB30" s="41" t="str">
        <f t="shared" si="4"/>
        <v/>
      </c>
      <c r="BC30" s="41" t="str">
        <f t="shared" si="4"/>
        <v/>
      </c>
      <c r="BD30" s="41" t="str">
        <f t="shared" si="4"/>
        <v/>
      </c>
      <c r="BE30" s="41" t="str">
        <f t="shared" si="4"/>
        <v/>
      </c>
      <c r="BF30" s="41" t="str">
        <f t="shared" si="4"/>
        <v/>
      </c>
      <c r="BG30" s="41" t="str">
        <f t="shared" si="5"/>
        <v/>
      </c>
      <c r="BH30" s="41" t="str">
        <f t="shared" si="5"/>
        <v/>
      </c>
      <c r="BI30" s="41" t="str">
        <f t="shared" si="5"/>
        <v/>
      </c>
      <c r="BJ30" s="41" t="str">
        <f t="shared" si="5"/>
        <v/>
      </c>
      <c r="BK30" s="41" t="str">
        <f t="shared" si="5"/>
        <v/>
      </c>
    </row>
    <row r="31" spans="1:63" x14ac:dyDescent="0.3">
      <c r="A31" s="54">
        <v>29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84"/>
      <c r="AG31" s="84"/>
      <c r="AH31" s="41" t="str">
        <f t="shared" si="3"/>
        <v/>
      </c>
      <c r="AI31" s="41" t="str">
        <f t="shared" si="3"/>
        <v/>
      </c>
      <c r="AJ31" s="41" t="str">
        <f t="shared" si="3"/>
        <v/>
      </c>
      <c r="AK31" s="41" t="str">
        <f t="shared" si="3"/>
        <v/>
      </c>
      <c r="AL31" s="41" t="str">
        <f t="shared" si="3"/>
        <v/>
      </c>
      <c r="AM31" s="41" t="str">
        <f t="shared" si="3"/>
        <v/>
      </c>
      <c r="AN31" s="41" t="str">
        <f t="shared" si="3"/>
        <v/>
      </c>
      <c r="AO31" s="41" t="str">
        <f t="shared" si="3"/>
        <v/>
      </c>
      <c r="AP31" s="41" t="str">
        <f t="shared" si="3"/>
        <v/>
      </c>
      <c r="AQ31" s="41" t="str">
        <f t="shared" si="3"/>
        <v/>
      </c>
      <c r="AR31" s="41" t="str">
        <f t="shared" si="3"/>
        <v/>
      </c>
      <c r="AS31" s="41" t="str">
        <f t="shared" si="3"/>
        <v/>
      </c>
      <c r="AT31" s="41" t="str">
        <f t="shared" si="3"/>
        <v/>
      </c>
      <c r="AU31" s="41" t="str">
        <f t="shared" si="3"/>
        <v/>
      </c>
      <c r="AV31" s="41" t="str">
        <f t="shared" si="3"/>
        <v/>
      </c>
      <c r="AW31" s="41" t="str">
        <f t="shared" si="3"/>
        <v/>
      </c>
      <c r="AX31" s="41" t="str">
        <f t="shared" si="4"/>
        <v/>
      </c>
      <c r="AY31" s="41" t="str">
        <f t="shared" si="4"/>
        <v/>
      </c>
      <c r="AZ31" s="41" t="str">
        <f t="shared" si="4"/>
        <v/>
      </c>
      <c r="BA31" s="41" t="str">
        <f t="shared" si="4"/>
        <v/>
      </c>
      <c r="BB31" s="41" t="str">
        <f t="shared" si="4"/>
        <v/>
      </c>
      <c r="BC31" s="41" t="str">
        <f t="shared" si="4"/>
        <v/>
      </c>
      <c r="BD31" s="41" t="str">
        <f t="shared" si="4"/>
        <v/>
      </c>
      <c r="BE31" s="41" t="str">
        <f t="shared" si="4"/>
        <v/>
      </c>
      <c r="BF31" s="41" t="str">
        <f t="shared" si="4"/>
        <v/>
      </c>
      <c r="BG31" s="41" t="str">
        <f t="shared" si="5"/>
        <v/>
      </c>
      <c r="BH31" s="41" t="str">
        <f t="shared" si="5"/>
        <v/>
      </c>
      <c r="BI31" s="41" t="str">
        <f t="shared" si="5"/>
        <v/>
      </c>
      <c r="BJ31" s="41" t="str">
        <f t="shared" si="5"/>
        <v/>
      </c>
      <c r="BK31" s="41" t="str">
        <f t="shared" si="5"/>
        <v/>
      </c>
    </row>
    <row r="32" spans="1:63" x14ac:dyDescent="0.3">
      <c r="A32" s="54">
        <v>30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84"/>
      <c r="AG32" s="84"/>
      <c r="AH32" s="41" t="str">
        <f t="shared" si="3"/>
        <v/>
      </c>
      <c r="AI32" s="41" t="str">
        <f t="shared" si="3"/>
        <v/>
      </c>
      <c r="AJ32" s="41" t="str">
        <f t="shared" si="3"/>
        <v/>
      </c>
      <c r="AK32" s="41" t="str">
        <f t="shared" si="3"/>
        <v/>
      </c>
      <c r="AL32" s="41" t="str">
        <f t="shared" si="3"/>
        <v/>
      </c>
      <c r="AM32" s="41" t="str">
        <f t="shared" si="3"/>
        <v/>
      </c>
      <c r="AN32" s="41" t="str">
        <f t="shared" si="3"/>
        <v/>
      </c>
      <c r="AO32" s="41" t="str">
        <f t="shared" si="3"/>
        <v/>
      </c>
      <c r="AP32" s="41" t="str">
        <f t="shared" si="3"/>
        <v/>
      </c>
      <c r="AQ32" s="41" t="str">
        <f t="shared" si="3"/>
        <v/>
      </c>
      <c r="AR32" s="41" t="str">
        <f t="shared" si="3"/>
        <v/>
      </c>
      <c r="AS32" s="41" t="str">
        <f t="shared" si="3"/>
        <v/>
      </c>
      <c r="AT32" s="41" t="str">
        <f t="shared" si="3"/>
        <v/>
      </c>
      <c r="AU32" s="41" t="str">
        <f t="shared" si="3"/>
        <v/>
      </c>
      <c r="AV32" s="41" t="str">
        <f t="shared" si="3"/>
        <v/>
      </c>
      <c r="AW32" s="41" t="str">
        <f t="shared" si="3"/>
        <v/>
      </c>
      <c r="AX32" s="41" t="str">
        <f t="shared" si="4"/>
        <v/>
      </c>
      <c r="AY32" s="41" t="str">
        <f t="shared" si="4"/>
        <v/>
      </c>
      <c r="AZ32" s="41" t="str">
        <f t="shared" si="4"/>
        <v/>
      </c>
      <c r="BA32" s="41" t="str">
        <f t="shared" si="4"/>
        <v/>
      </c>
      <c r="BB32" s="41" t="str">
        <f t="shared" si="4"/>
        <v/>
      </c>
      <c r="BC32" s="41" t="str">
        <f t="shared" si="4"/>
        <v/>
      </c>
      <c r="BD32" s="41" t="str">
        <f t="shared" si="4"/>
        <v/>
      </c>
      <c r="BE32" s="41" t="str">
        <f t="shared" si="4"/>
        <v/>
      </c>
      <c r="BF32" s="41" t="str">
        <f t="shared" si="4"/>
        <v/>
      </c>
      <c r="BG32" s="41" t="str">
        <f t="shared" si="5"/>
        <v/>
      </c>
      <c r="BH32" s="41" t="str">
        <f t="shared" si="5"/>
        <v/>
      </c>
      <c r="BI32" s="41" t="str">
        <f t="shared" si="5"/>
        <v/>
      </c>
      <c r="BJ32" s="41" t="str">
        <f t="shared" si="5"/>
        <v/>
      </c>
      <c r="BK32" s="41" t="str">
        <f t="shared" si="5"/>
        <v/>
      </c>
    </row>
    <row r="33" spans="1:63" x14ac:dyDescent="0.3">
      <c r="A33" s="54">
        <v>31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84"/>
      <c r="AG33" s="84"/>
      <c r="AH33" s="41" t="str">
        <f t="shared" si="3"/>
        <v/>
      </c>
      <c r="AI33" s="41" t="str">
        <f t="shared" si="3"/>
        <v/>
      </c>
      <c r="AJ33" s="41" t="str">
        <f t="shared" si="3"/>
        <v/>
      </c>
      <c r="AK33" s="41" t="str">
        <f t="shared" si="3"/>
        <v/>
      </c>
      <c r="AL33" s="41" t="str">
        <f t="shared" si="3"/>
        <v/>
      </c>
      <c r="AM33" s="41" t="str">
        <f t="shared" si="3"/>
        <v/>
      </c>
      <c r="AN33" s="41" t="str">
        <f t="shared" si="3"/>
        <v/>
      </c>
      <c r="AO33" s="41" t="str">
        <f t="shared" si="3"/>
        <v/>
      </c>
      <c r="AP33" s="41" t="str">
        <f t="shared" si="3"/>
        <v/>
      </c>
      <c r="AQ33" s="41" t="str">
        <f t="shared" si="3"/>
        <v/>
      </c>
      <c r="AR33" s="41" t="str">
        <f t="shared" si="3"/>
        <v/>
      </c>
      <c r="AS33" s="41" t="str">
        <f t="shared" si="3"/>
        <v/>
      </c>
      <c r="AT33" s="41" t="str">
        <f t="shared" si="3"/>
        <v/>
      </c>
      <c r="AU33" s="41" t="str">
        <f t="shared" si="3"/>
        <v/>
      </c>
      <c r="AV33" s="41" t="str">
        <f t="shared" si="3"/>
        <v/>
      </c>
      <c r="AW33" s="41" t="str">
        <f t="shared" si="3"/>
        <v/>
      </c>
      <c r="AX33" s="41" t="str">
        <f t="shared" si="4"/>
        <v/>
      </c>
      <c r="AY33" s="41" t="str">
        <f t="shared" si="4"/>
        <v/>
      </c>
      <c r="AZ33" s="41" t="str">
        <f t="shared" si="4"/>
        <v/>
      </c>
      <c r="BA33" s="41" t="str">
        <f t="shared" si="4"/>
        <v/>
      </c>
      <c r="BB33" s="41" t="str">
        <f t="shared" si="4"/>
        <v/>
      </c>
      <c r="BC33" s="41" t="str">
        <f t="shared" si="4"/>
        <v/>
      </c>
      <c r="BD33" s="41" t="str">
        <f t="shared" si="4"/>
        <v/>
      </c>
      <c r="BE33" s="41" t="str">
        <f t="shared" si="4"/>
        <v/>
      </c>
      <c r="BF33" s="41" t="str">
        <f t="shared" si="4"/>
        <v/>
      </c>
      <c r="BG33" s="41" t="str">
        <f t="shared" si="5"/>
        <v/>
      </c>
      <c r="BH33" s="41" t="str">
        <f t="shared" si="5"/>
        <v/>
      </c>
      <c r="BI33" s="41" t="str">
        <f t="shared" si="5"/>
        <v/>
      </c>
      <c r="BJ33" s="41" t="str">
        <f t="shared" si="5"/>
        <v/>
      </c>
      <c r="BK33" s="41" t="str">
        <f t="shared" si="5"/>
        <v/>
      </c>
    </row>
    <row r="34" spans="1:63" x14ac:dyDescent="0.3">
      <c r="A34" s="54">
        <v>32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84"/>
      <c r="AG34" s="84"/>
      <c r="AH34" s="41" t="str">
        <f t="shared" ref="AH34:AW37" si="6">IF(B34&gt;0,LN(B34),"")</f>
        <v/>
      </c>
      <c r="AI34" s="41" t="str">
        <f t="shared" si="6"/>
        <v/>
      </c>
      <c r="AJ34" s="41" t="str">
        <f t="shared" si="6"/>
        <v/>
      </c>
      <c r="AK34" s="41" t="str">
        <f t="shared" si="6"/>
        <v/>
      </c>
      <c r="AL34" s="41" t="str">
        <f t="shared" si="6"/>
        <v/>
      </c>
      <c r="AM34" s="41" t="str">
        <f t="shared" si="6"/>
        <v/>
      </c>
      <c r="AN34" s="41" t="str">
        <f t="shared" si="6"/>
        <v/>
      </c>
      <c r="AO34" s="41" t="str">
        <f t="shared" si="6"/>
        <v/>
      </c>
      <c r="AP34" s="41" t="str">
        <f t="shared" si="6"/>
        <v/>
      </c>
      <c r="AQ34" s="41" t="str">
        <f t="shared" si="6"/>
        <v/>
      </c>
      <c r="AR34" s="41" t="str">
        <f t="shared" si="6"/>
        <v/>
      </c>
      <c r="AS34" s="41" t="str">
        <f t="shared" si="6"/>
        <v/>
      </c>
      <c r="AT34" s="41" t="str">
        <f t="shared" si="6"/>
        <v/>
      </c>
      <c r="AU34" s="41" t="str">
        <f t="shared" si="6"/>
        <v/>
      </c>
      <c r="AV34" s="41" t="str">
        <f t="shared" si="6"/>
        <v/>
      </c>
      <c r="AW34" s="41" t="str">
        <f t="shared" si="6"/>
        <v/>
      </c>
      <c r="AX34" s="41" t="str">
        <f t="shared" si="4"/>
        <v/>
      </c>
      <c r="AY34" s="41" t="str">
        <f t="shared" si="4"/>
        <v/>
      </c>
      <c r="AZ34" s="41" t="str">
        <f t="shared" si="4"/>
        <v/>
      </c>
      <c r="BA34" s="41" t="str">
        <f t="shared" si="4"/>
        <v/>
      </c>
      <c r="BB34" s="41" t="str">
        <f t="shared" si="4"/>
        <v/>
      </c>
      <c r="BC34" s="41" t="str">
        <f t="shared" si="4"/>
        <v/>
      </c>
      <c r="BD34" s="41" t="str">
        <f t="shared" si="4"/>
        <v/>
      </c>
      <c r="BE34" s="41" t="str">
        <f t="shared" si="4"/>
        <v/>
      </c>
      <c r="BF34" s="41" t="str">
        <f t="shared" si="4"/>
        <v/>
      </c>
      <c r="BG34" s="41" t="str">
        <f t="shared" si="5"/>
        <v/>
      </c>
      <c r="BH34" s="41" t="str">
        <f t="shared" si="5"/>
        <v/>
      </c>
      <c r="BI34" s="41" t="str">
        <f t="shared" si="5"/>
        <v/>
      </c>
      <c r="BJ34" s="41" t="str">
        <f t="shared" si="5"/>
        <v/>
      </c>
      <c r="BK34" s="41" t="str">
        <f t="shared" si="5"/>
        <v/>
      </c>
    </row>
    <row r="35" spans="1:63" x14ac:dyDescent="0.3">
      <c r="A35" s="54">
        <v>33</v>
      </c>
      <c r="B35" s="44"/>
      <c r="C35" s="44"/>
      <c r="D35" s="44"/>
      <c r="E35" s="44"/>
      <c r="F35" s="44"/>
      <c r="G35" s="44"/>
      <c r="H35" s="44"/>
      <c r="I35" s="44"/>
      <c r="J35" s="44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84"/>
      <c r="AG35" s="84"/>
      <c r="AH35" s="41" t="str">
        <f t="shared" si="6"/>
        <v/>
      </c>
      <c r="AI35" s="41" t="str">
        <f t="shared" si="6"/>
        <v/>
      </c>
      <c r="AJ35" s="41" t="str">
        <f t="shared" si="6"/>
        <v/>
      </c>
      <c r="AK35" s="41" t="str">
        <f t="shared" si="6"/>
        <v/>
      </c>
      <c r="AL35" s="41" t="str">
        <f t="shared" si="6"/>
        <v/>
      </c>
      <c r="AM35" s="41" t="str">
        <f t="shared" si="6"/>
        <v/>
      </c>
      <c r="AN35" s="41" t="str">
        <f t="shared" si="6"/>
        <v/>
      </c>
      <c r="AO35" s="41" t="str">
        <f t="shared" si="6"/>
        <v/>
      </c>
      <c r="AP35" s="41" t="str">
        <f t="shared" si="6"/>
        <v/>
      </c>
      <c r="AQ35" s="41" t="str">
        <f t="shared" si="6"/>
        <v/>
      </c>
      <c r="AR35" s="41" t="str">
        <f t="shared" si="6"/>
        <v/>
      </c>
      <c r="AS35" s="41" t="str">
        <f t="shared" si="6"/>
        <v/>
      </c>
      <c r="AT35" s="41" t="str">
        <f t="shared" si="6"/>
        <v/>
      </c>
      <c r="AU35" s="41" t="str">
        <f t="shared" si="6"/>
        <v/>
      </c>
      <c r="AV35" s="41" t="str">
        <f t="shared" si="6"/>
        <v/>
      </c>
      <c r="AW35" s="41" t="str">
        <f t="shared" si="6"/>
        <v/>
      </c>
      <c r="AX35" s="41" t="str">
        <f t="shared" si="4"/>
        <v/>
      </c>
      <c r="AY35" s="41" t="str">
        <f t="shared" si="4"/>
        <v/>
      </c>
      <c r="AZ35" s="41" t="str">
        <f t="shared" si="4"/>
        <v/>
      </c>
      <c r="BA35" s="41" t="str">
        <f t="shared" si="4"/>
        <v/>
      </c>
      <c r="BB35" s="41" t="str">
        <f t="shared" si="4"/>
        <v/>
      </c>
      <c r="BC35" s="41" t="str">
        <f t="shared" si="4"/>
        <v/>
      </c>
      <c r="BD35" s="41" t="str">
        <f t="shared" si="4"/>
        <v/>
      </c>
      <c r="BE35" s="41" t="str">
        <f t="shared" si="4"/>
        <v/>
      </c>
      <c r="BF35" s="41" t="str">
        <f t="shared" si="4"/>
        <v/>
      </c>
      <c r="BG35" s="41" t="str">
        <f t="shared" si="5"/>
        <v/>
      </c>
      <c r="BH35" s="41" t="str">
        <f t="shared" si="5"/>
        <v/>
      </c>
      <c r="BI35" s="41" t="str">
        <f t="shared" si="5"/>
        <v/>
      </c>
      <c r="BJ35" s="41" t="str">
        <f t="shared" si="5"/>
        <v/>
      </c>
      <c r="BK35" s="41" t="str">
        <f t="shared" si="5"/>
        <v/>
      </c>
    </row>
    <row r="36" spans="1:63" x14ac:dyDescent="0.3">
      <c r="A36" s="54">
        <v>34</v>
      </c>
      <c r="B36" s="44"/>
      <c r="C36" s="44"/>
      <c r="D36" s="44"/>
      <c r="E36" s="44"/>
      <c r="F36" s="44"/>
      <c r="G36" s="44"/>
      <c r="H36" s="44"/>
      <c r="I36" s="44"/>
      <c r="J36" s="44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84"/>
      <c r="AG36" s="84"/>
      <c r="AH36" s="41" t="str">
        <f t="shared" si="6"/>
        <v/>
      </c>
      <c r="AI36" s="41" t="str">
        <f t="shared" si="6"/>
        <v/>
      </c>
      <c r="AJ36" s="41" t="str">
        <f t="shared" si="6"/>
        <v/>
      </c>
      <c r="AK36" s="41" t="str">
        <f t="shared" si="6"/>
        <v/>
      </c>
      <c r="AL36" s="41" t="str">
        <f t="shared" si="6"/>
        <v/>
      </c>
      <c r="AM36" s="41" t="str">
        <f t="shared" si="6"/>
        <v/>
      </c>
      <c r="AN36" s="41" t="str">
        <f t="shared" si="6"/>
        <v/>
      </c>
      <c r="AO36" s="41" t="str">
        <f t="shared" si="6"/>
        <v/>
      </c>
      <c r="AP36" s="41" t="str">
        <f t="shared" si="6"/>
        <v/>
      </c>
      <c r="AQ36" s="41" t="str">
        <f t="shared" si="6"/>
        <v/>
      </c>
      <c r="AR36" s="41" t="str">
        <f t="shared" si="6"/>
        <v/>
      </c>
      <c r="AS36" s="41" t="str">
        <f t="shared" si="6"/>
        <v/>
      </c>
      <c r="AT36" s="41" t="str">
        <f t="shared" si="6"/>
        <v/>
      </c>
      <c r="AU36" s="41" t="str">
        <f t="shared" si="6"/>
        <v/>
      </c>
      <c r="AV36" s="41" t="str">
        <f t="shared" si="6"/>
        <v/>
      </c>
      <c r="AW36" s="41" t="str">
        <f t="shared" si="6"/>
        <v/>
      </c>
      <c r="AX36" s="41" t="str">
        <f t="shared" si="4"/>
        <v/>
      </c>
      <c r="AY36" s="41" t="str">
        <f t="shared" si="4"/>
        <v/>
      </c>
      <c r="AZ36" s="41" t="str">
        <f t="shared" si="4"/>
        <v/>
      </c>
      <c r="BA36" s="41" t="str">
        <f t="shared" si="4"/>
        <v/>
      </c>
      <c r="BB36" s="41" t="str">
        <f t="shared" si="4"/>
        <v/>
      </c>
      <c r="BC36" s="41" t="str">
        <f t="shared" si="4"/>
        <v/>
      </c>
      <c r="BD36" s="41" t="str">
        <f t="shared" si="4"/>
        <v/>
      </c>
      <c r="BE36" s="41" t="str">
        <f t="shared" si="4"/>
        <v/>
      </c>
      <c r="BF36" s="41" t="str">
        <f t="shared" si="4"/>
        <v/>
      </c>
      <c r="BG36" s="41" t="str">
        <f t="shared" si="5"/>
        <v/>
      </c>
      <c r="BH36" s="41" t="str">
        <f t="shared" si="5"/>
        <v/>
      </c>
      <c r="BI36" s="41" t="str">
        <f t="shared" si="5"/>
        <v/>
      </c>
      <c r="BJ36" s="41" t="str">
        <f t="shared" si="5"/>
        <v/>
      </c>
      <c r="BK36" s="41" t="str">
        <f t="shared" si="5"/>
        <v/>
      </c>
    </row>
    <row r="37" spans="1:63" x14ac:dyDescent="0.3">
      <c r="A37" s="54">
        <v>35</v>
      </c>
      <c r="B37" s="44"/>
      <c r="C37" s="44"/>
      <c r="D37" s="44"/>
      <c r="E37" s="44"/>
      <c r="F37" s="44"/>
      <c r="G37" s="44"/>
      <c r="H37" s="44"/>
      <c r="I37" s="44"/>
      <c r="J37" s="4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84"/>
      <c r="AG37" s="84"/>
      <c r="AH37" s="41" t="str">
        <f t="shared" si="6"/>
        <v/>
      </c>
      <c r="AI37" s="41" t="str">
        <f t="shared" si="6"/>
        <v/>
      </c>
      <c r="AJ37" s="41" t="str">
        <f t="shared" si="6"/>
        <v/>
      </c>
      <c r="AK37" s="41" t="str">
        <f t="shared" si="6"/>
        <v/>
      </c>
      <c r="AL37" s="41" t="str">
        <f t="shared" si="6"/>
        <v/>
      </c>
      <c r="AM37" s="41" t="str">
        <f t="shared" si="6"/>
        <v/>
      </c>
      <c r="AN37" s="41" t="str">
        <f t="shared" si="6"/>
        <v/>
      </c>
      <c r="AO37" s="41" t="str">
        <f t="shared" si="6"/>
        <v/>
      </c>
      <c r="AP37" s="41" t="str">
        <f t="shared" si="6"/>
        <v/>
      </c>
      <c r="AQ37" s="41" t="str">
        <f t="shared" si="6"/>
        <v/>
      </c>
      <c r="AR37" s="41" t="str">
        <f t="shared" si="6"/>
        <v/>
      </c>
      <c r="AS37" s="41" t="str">
        <f t="shared" si="6"/>
        <v/>
      </c>
      <c r="AT37" s="41" t="str">
        <f t="shared" si="6"/>
        <v/>
      </c>
      <c r="AU37" s="41" t="str">
        <f t="shared" si="6"/>
        <v/>
      </c>
      <c r="AV37" s="41" t="str">
        <f t="shared" si="6"/>
        <v/>
      </c>
      <c r="AW37" s="41" t="str">
        <f t="shared" si="6"/>
        <v/>
      </c>
      <c r="AX37" s="41" t="str">
        <f t="shared" si="4"/>
        <v/>
      </c>
      <c r="AY37" s="41" t="str">
        <f t="shared" si="4"/>
        <v/>
      </c>
      <c r="AZ37" s="41" t="str">
        <f t="shared" si="4"/>
        <v/>
      </c>
      <c r="BA37" s="41" t="str">
        <f t="shared" si="4"/>
        <v/>
      </c>
      <c r="BB37" s="41" t="str">
        <f t="shared" si="4"/>
        <v/>
      </c>
      <c r="BC37" s="41" t="str">
        <f t="shared" si="4"/>
        <v/>
      </c>
      <c r="BD37" s="41" t="str">
        <f t="shared" si="4"/>
        <v/>
      </c>
      <c r="BE37" s="41" t="str">
        <f t="shared" si="4"/>
        <v/>
      </c>
      <c r="BF37" s="41" t="str">
        <f t="shared" si="4"/>
        <v/>
      </c>
      <c r="BG37" s="41" t="str">
        <f t="shared" si="5"/>
        <v/>
      </c>
      <c r="BH37" s="41" t="str">
        <f t="shared" si="5"/>
        <v/>
      </c>
      <c r="BI37" s="41" t="str">
        <f t="shared" si="5"/>
        <v/>
      </c>
      <c r="BJ37" s="41" t="str">
        <f t="shared" si="5"/>
        <v/>
      </c>
      <c r="BK37" s="41" t="str">
        <f t="shared" si="5"/>
        <v/>
      </c>
    </row>
    <row r="38" spans="1:63" x14ac:dyDescent="0.3">
      <c r="A38" s="7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63" x14ac:dyDescent="0.3">
      <c r="A39" s="81" t="s">
        <v>3</v>
      </c>
      <c r="B39" s="82"/>
      <c r="C39" s="82"/>
      <c r="D39" s="82"/>
      <c r="E39" s="83"/>
      <c r="F39" s="36"/>
      <c r="G39" s="36"/>
      <c r="H39" s="36"/>
      <c r="I39" s="36"/>
      <c r="J39" s="36"/>
      <c r="K39" s="36"/>
      <c r="L39" s="36"/>
    </row>
    <row r="40" spans="1:63" x14ac:dyDescent="0.3">
      <c r="A40" s="78" t="s">
        <v>4</v>
      </c>
      <c r="B40" s="79" t="s">
        <v>0</v>
      </c>
      <c r="C40" s="79" t="s">
        <v>1</v>
      </c>
    </row>
    <row r="41" spans="1:63" x14ac:dyDescent="0.3">
      <c r="A41" s="10" t="s">
        <v>5</v>
      </c>
      <c r="B41" s="68">
        <f>COUNT(B3:AE37)</f>
        <v>6</v>
      </c>
      <c r="C41" s="68">
        <f>COUNT(AH3:BK37)</f>
        <v>6</v>
      </c>
    </row>
    <row r="42" spans="1:63" x14ac:dyDescent="0.3">
      <c r="A42" s="10" t="s">
        <v>6</v>
      </c>
      <c r="B42" s="73">
        <f>KURT(B3:AE37)</f>
        <v>-1.115162295117746</v>
      </c>
      <c r="C42" s="73">
        <f>KURT(AH3:BK37)</f>
        <v>-1.865114456438457</v>
      </c>
      <c r="G42" s="75" t="s">
        <v>7</v>
      </c>
    </row>
    <row r="43" spans="1:63" x14ac:dyDescent="0.3">
      <c r="A43" s="10" t="s">
        <v>8</v>
      </c>
      <c r="B43" s="68">
        <f>SQRT(24*B41*(B41^2-1)/((B41-2)*(B41+3)*(B41-3)*(B41+5)))</f>
        <v>2.059714602177749</v>
      </c>
      <c r="C43" s="68">
        <f>SQRT(24*C41*(C41^2-1)/((C41-2)*(C41+3)*(C41-3)*(C41+5)))</f>
        <v>2.059714602177749</v>
      </c>
      <c r="G43" t="s">
        <v>9</v>
      </c>
    </row>
    <row r="44" spans="1:63" x14ac:dyDescent="0.3">
      <c r="A44" s="10" t="s">
        <v>10</v>
      </c>
      <c r="B44" s="68" t="str">
        <f>IF(ABS(B42/B43)&gt;NORMSINV(1-0.05/2),"non normal","normal")</f>
        <v>normal</v>
      </c>
      <c r="C44" s="68" t="str">
        <f>IF(ABS(C42/C43)&gt;NORMSINV(1-0.05/2),"non normal","normal")</f>
        <v>normal</v>
      </c>
    </row>
    <row r="45" spans="1:63" x14ac:dyDescent="0.3">
      <c r="A45" s="10" t="s">
        <v>11</v>
      </c>
      <c r="B45" s="69">
        <f>SKEW(B3:AE37)</f>
        <v>1.0350177094762814</v>
      </c>
      <c r="C45" s="69">
        <f>SKEW(AH3:BK37)</f>
        <v>0.70201805007531526</v>
      </c>
      <c r="G45" t="s">
        <v>12</v>
      </c>
    </row>
    <row r="46" spans="1:63" x14ac:dyDescent="0.3">
      <c r="A46" s="10" t="s">
        <v>13</v>
      </c>
      <c r="B46" s="68">
        <f>SQRT((6*B41*(B41-1))/((B41-2)*(B41+1)*(B41+3)))</f>
        <v>0.84515425472851657</v>
      </c>
      <c r="C46" s="68">
        <f>SQRT((6*C41*(C41-1))/((C41-2)*(C41+1)*(C41+3)))</f>
        <v>0.84515425472851657</v>
      </c>
      <c r="G46" s="94" t="s">
        <v>14</v>
      </c>
    </row>
    <row r="47" spans="1:63" x14ac:dyDescent="0.3">
      <c r="A47" s="10" t="s">
        <v>15</v>
      </c>
      <c r="B47" s="68" t="str">
        <f>IF(ABS(B45/B46)&gt;NORMSINV(1-0.05/2),"non normal","normal")</f>
        <v>normal</v>
      </c>
      <c r="C47" s="68" t="str">
        <f>IF(ABS(C45/C46)&gt;NORMSINV(1-0.05/2),"non normal","normal")</f>
        <v>normal</v>
      </c>
      <c r="G47" t="s">
        <v>16</v>
      </c>
    </row>
    <row r="48" spans="1:63" x14ac:dyDescent="0.3">
      <c r="A48" s="95" t="s">
        <v>17</v>
      </c>
      <c r="B48" s="96">
        <f>ABS(B45/B46)</f>
        <v>1.2246494692365399</v>
      </c>
      <c r="C48" s="96">
        <f>ABS(C45/C46)</f>
        <v>0.83063895868431725</v>
      </c>
      <c r="D48" s="36"/>
      <c r="E48" s="36"/>
      <c r="F48" s="36"/>
      <c r="G48" s="36"/>
      <c r="H48" s="36"/>
      <c r="I48" s="36"/>
      <c r="J48" s="36"/>
      <c r="K48" s="36"/>
      <c r="L48" s="36"/>
    </row>
    <row r="49" spans="1:12" x14ac:dyDescent="0.3">
      <c r="A49" s="76"/>
      <c r="B49" s="70" t="s">
        <v>18</v>
      </c>
      <c r="C49" s="70" t="s">
        <v>19</v>
      </c>
      <c r="D49" s="70" t="s">
        <v>20</v>
      </c>
      <c r="E49" s="36"/>
      <c r="F49" s="36"/>
      <c r="G49" s="36"/>
      <c r="H49" s="36"/>
      <c r="I49" s="36"/>
      <c r="J49" s="36"/>
      <c r="K49" s="36"/>
      <c r="L49" s="36"/>
    </row>
    <row r="50" spans="1:12" x14ac:dyDescent="0.3">
      <c r="A50" s="76"/>
      <c r="B50" s="71" t="str">
        <f>IF(AND(B44="normal", B47="normal"),"Normal", "Non Normal")</f>
        <v>Normal</v>
      </c>
      <c r="C50" s="71" t="str">
        <f>IF(AND(C44="normal", C47="normal"),"Normal", "Non Normal")</f>
        <v>Normal</v>
      </c>
      <c r="D50" s="97" t="str">
        <f>IF(AND(B50="Normal",C50="Normal"),IF(B48&lt;C48,"Normal","Lognormal"),IF(B50="normal","Normal",IF(C50="normal","Lognormal","Skewed")))</f>
        <v>Lognormal</v>
      </c>
      <c r="E50" s="36"/>
      <c r="F50" s="36"/>
      <c r="G50" s="36"/>
      <c r="H50" s="36"/>
      <c r="I50" s="36"/>
      <c r="J50" s="36"/>
      <c r="K50" s="36"/>
      <c r="L50" s="36"/>
    </row>
    <row r="51" spans="1:12" x14ac:dyDescent="0.3">
      <c r="A51" s="7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</row>
    <row r="52" spans="1:12" x14ac:dyDescent="0.3">
      <c r="A52" s="7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</row>
  </sheetData>
  <sheetProtection algorithmName="SHA-512" hashValue="VB/oZ0/XgzAMegMqAKAVi24bzDwW1U5TBU3neomHdGC52mSL06qsr/O9CIpZeTBpfoN71g0fazseiyw47840NA==" saltValue="XhzAtpgNh332pUFEbVzWOQ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2FDFE-F6DA-46EA-8837-F1876F4BE21F}">
  <sheetPr>
    <tabColor rgb="FFFFC000"/>
  </sheetPr>
  <dimension ref="A1:AL25"/>
  <sheetViews>
    <sheetView workbookViewId="0">
      <selection activeCell="B2" sqref="B2:B5"/>
    </sheetView>
  </sheetViews>
  <sheetFormatPr defaultRowHeight="14.4" x14ac:dyDescent="0.3"/>
  <cols>
    <col min="1" max="1" width="16.44140625" bestFit="1" customWidth="1"/>
    <col min="2" max="38" width="16.6640625" customWidth="1"/>
  </cols>
  <sheetData>
    <row r="1" spans="1:38" x14ac:dyDescent="0.3">
      <c r="B1" s="72" t="s">
        <v>0</v>
      </c>
      <c r="C1" s="72" t="s">
        <v>0</v>
      </c>
      <c r="D1" s="72" t="s">
        <v>0</v>
      </c>
      <c r="E1" s="72" t="s">
        <v>0</v>
      </c>
      <c r="F1" s="72" t="s">
        <v>0</v>
      </c>
      <c r="G1" s="72" t="s">
        <v>0</v>
      </c>
      <c r="H1" s="72" t="s">
        <v>0</v>
      </c>
      <c r="I1" s="72" t="s">
        <v>0</v>
      </c>
      <c r="J1" s="72" t="s">
        <v>0</v>
      </c>
      <c r="K1" s="72" t="s">
        <v>0</v>
      </c>
      <c r="L1" s="72" t="s">
        <v>0</v>
      </c>
      <c r="M1" s="72" t="s">
        <v>0</v>
      </c>
      <c r="N1" s="72" t="s">
        <v>0</v>
      </c>
      <c r="O1" s="72" t="s">
        <v>0</v>
      </c>
      <c r="P1" s="72" t="s">
        <v>0</v>
      </c>
      <c r="Q1" s="72" t="s">
        <v>0</v>
      </c>
      <c r="R1" s="72" t="s">
        <v>0</v>
      </c>
      <c r="S1" s="72" t="s">
        <v>0</v>
      </c>
      <c r="U1" s="72" t="s">
        <v>1</v>
      </c>
      <c r="V1" s="72" t="s">
        <v>1</v>
      </c>
      <c r="W1" s="72" t="s">
        <v>1</v>
      </c>
      <c r="X1" s="72" t="s">
        <v>1</v>
      </c>
      <c r="Y1" s="72" t="s">
        <v>1</v>
      </c>
      <c r="Z1" s="72" t="s">
        <v>1</v>
      </c>
      <c r="AA1" s="72" t="s">
        <v>1</v>
      </c>
      <c r="AB1" s="72" t="s">
        <v>1</v>
      </c>
      <c r="AC1" s="72" t="s">
        <v>1</v>
      </c>
      <c r="AD1" s="72" t="s">
        <v>1</v>
      </c>
      <c r="AE1" s="72" t="s">
        <v>1</v>
      </c>
      <c r="AF1" s="72" t="s">
        <v>1</v>
      </c>
      <c r="AG1" s="72" t="s">
        <v>1</v>
      </c>
      <c r="AH1" s="72" t="s">
        <v>1</v>
      </c>
      <c r="AI1" s="72" t="s">
        <v>1</v>
      </c>
      <c r="AJ1" s="72" t="s">
        <v>1</v>
      </c>
      <c r="AK1" s="72" t="s">
        <v>1</v>
      </c>
      <c r="AL1" s="72" t="s">
        <v>1</v>
      </c>
    </row>
    <row r="2" spans="1:38" s="72" customFormat="1" x14ac:dyDescent="0.3">
      <c r="A2" s="86" t="s">
        <v>2</v>
      </c>
      <c r="B2" s="158" t="s">
        <v>171</v>
      </c>
      <c r="C2" s="87" t="s">
        <v>22</v>
      </c>
      <c r="D2" s="87" t="s">
        <v>23</v>
      </c>
      <c r="E2" s="87" t="s">
        <v>24</v>
      </c>
      <c r="F2" s="87" t="s">
        <v>25</v>
      </c>
      <c r="G2" s="87" t="s">
        <v>26</v>
      </c>
      <c r="H2" s="87" t="s">
        <v>27</v>
      </c>
      <c r="I2" s="87" t="s">
        <v>28</v>
      </c>
      <c r="J2" s="87" t="s">
        <v>29</v>
      </c>
      <c r="K2" s="87" t="s">
        <v>30</v>
      </c>
      <c r="L2" s="87" t="s">
        <v>31</v>
      </c>
      <c r="M2" s="87" t="s">
        <v>32</v>
      </c>
      <c r="N2" s="87" t="s">
        <v>33</v>
      </c>
      <c r="O2" s="87" t="s">
        <v>34</v>
      </c>
      <c r="P2" s="87" t="s">
        <v>35</v>
      </c>
      <c r="Q2" s="87" t="s">
        <v>36</v>
      </c>
      <c r="R2" s="87" t="s">
        <v>37</v>
      </c>
      <c r="S2" s="87" t="s">
        <v>38</v>
      </c>
      <c r="T2" s="87"/>
      <c r="U2" s="87" t="s">
        <v>21</v>
      </c>
      <c r="V2" s="87" t="s">
        <v>22</v>
      </c>
      <c r="W2" s="87" t="s">
        <v>23</v>
      </c>
      <c r="X2" s="87" t="s">
        <v>24</v>
      </c>
      <c r="Y2" s="87" t="s">
        <v>25</v>
      </c>
      <c r="Z2" s="87" t="s">
        <v>26</v>
      </c>
      <c r="AA2" s="87" t="s">
        <v>27</v>
      </c>
      <c r="AB2" s="87" t="s">
        <v>28</v>
      </c>
      <c r="AC2" s="87" t="s">
        <v>29</v>
      </c>
      <c r="AD2" s="87" t="s">
        <v>30</v>
      </c>
      <c r="AE2" s="87" t="s">
        <v>31</v>
      </c>
      <c r="AF2" s="87" t="s">
        <v>32</v>
      </c>
      <c r="AG2" s="87" t="s">
        <v>33</v>
      </c>
      <c r="AH2" s="87" t="s">
        <v>34</v>
      </c>
      <c r="AI2" s="87" t="s">
        <v>35</v>
      </c>
      <c r="AJ2" s="87" t="s">
        <v>36</v>
      </c>
      <c r="AK2" s="87" t="s">
        <v>37</v>
      </c>
      <c r="AL2" s="87" t="s">
        <v>38</v>
      </c>
    </row>
    <row r="3" spans="1:38" x14ac:dyDescent="0.3">
      <c r="A3" s="54">
        <v>1</v>
      </c>
      <c r="B3" s="115">
        <v>2.1797869264774643E-12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88"/>
      <c r="U3" s="50">
        <f t="shared" ref="U3:AJ5" si="0">LN(B3)</f>
        <v>-26.851793984052382</v>
      </c>
      <c r="V3" s="50" t="e">
        <f t="shared" si="0"/>
        <v>#NUM!</v>
      </c>
      <c r="W3" s="50" t="e">
        <f t="shared" si="0"/>
        <v>#NUM!</v>
      </c>
      <c r="X3" s="50" t="e">
        <f t="shared" si="0"/>
        <v>#NUM!</v>
      </c>
      <c r="Y3" s="50" t="e">
        <f t="shared" si="0"/>
        <v>#NUM!</v>
      </c>
      <c r="Z3" s="50" t="e">
        <f t="shared" si="0"/>
        <v>#NUM!</v>
      </c>
      <c r="AA3" s="50" t="e">
        <f t="shared" si="0"/>
        <v>#NUM!</v>
      </c>
      <c r="AB3" s="50" t="e">
        <f t="shared" si="0"/>
        <v>#NUM!</v>
      </c>
      <c r="AC3" s="50" t="e">
        <f t="shared" si="0"/>
        <v>#NUM!</v>
      </c>
      <c r="AD3" s="50" t="e">
        <f t="shared" si="0"/>
        <v>#NUM!</v>
      </c>
      <c r="AE3" s="50" t="e">
        <f t="shared" si="0"/>
        <v>#NUM!</v>
      </c>
      <c r="AF3" s="50" t="e">
        <f t="shared" si="0"/>
        <v>#NUM!</v>
      </c>
      <c r="AG3" s="50" t="e">
        <f t="shared" si="0"/>
        <v>#NUM!</v>
      </c>
      <c r="AH3" s="50" t="e">
        <f t="shared" si="0"/>
        <v>#NUM!</v>
      </c>
      <c r="AI3" s="50" t="e">
        <f t="shared" si="0"/>
        <v>#NUM!</v>
      </c>
      <c r="AJ3" s="50" t="e">
        <f t="shared" si="0"/>
        <v>#NUM!</v>
      </c>
      <c r="AK3" s="50" t="e">
        <f t="shared" ref="AE3:AL5" si="1">LN(R3)</f>
        <v>#NUM!</v>
      </c>
      <c r="AL3" s="50" t="e">
        <f t="shared" si="1"/>
        <v>#NUM!</v>
      </c>
    </row>
    <row r="4" spans="1:38" x14ac:dyDescent="0.3">
      <c r="A4" s="54">
        <v>2</v>
      </c>
      <c r="B4" s="115">
        <v>2.4993153135369864E-12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88"/>
      <c r="U4" s="50">
        <f t="shared" si="0"/>
        <v>-26.715004296150092</v>
      </c>
      <c r="V4" s="50" t="e">
        <f t="shared" si="0"/>
        <v>#NUM!</v>
      </c>
      <c r="W4" s="50" t="e">
        <f t="shared" si="0"/>
        <v>#NUM!</v>
      </c>
      <c r="X4" s="50" t="e">
        <f t="shared" si="0"/>
        <v>#NUM!</v>
      </c>
      <c r="Y4" s="50" t="e">
        <f t="shared" si="0"/>
        <v>#NUM!</v>
      </c>
      <c r="Z4" s="50" t="e">
        <f t="shared" si="0"/>
        <v>#NUM!</v>
      </c>
      <c r="AA4" s="50" t="e">
        <f t="shared" si="0"/>
        <v>#NUM!</v>
      </c>
      <c r="AB4" s="50" t="e">
        <f t="shared" si="0"/>
        <v>#NUM!</v>
      </c>
      <c r="AC4" s="50" t="e">
        <f t="shared" si="0"/>
        <v>#NUM!</v>
      </c>
      <c r="AD4" s="50" t="e">
        <f t="shared" si="0"/>
        <v>#NUM!</v>
      </c>
      <c r="AE4" s="50" t="e">
        <f t="shared" si="1"/>
        <v>#NUM!</v>
      </c>
      <c r="AF4" s="50" t="e">
        <f t="shared" si="1"/>
        <v>#NUM!</v>
      </c>
      <c r="AG4" s="50" t="e">
        <f t="shared" si="1"/>
        <v>#NUM!</v>
      </c>
      <c r="AH4" s="50" t="e">
        <f t="shared" si="1"/>
        <v>#NUM!</v>
      </c>
      <c r="AI4" s="50" t="e">
        <f t="shared" si="1"/>
        <v>#NUM!</v>
      </c>
      <c r="AJ4" s="50" t="e">
        <f t="shared" si="1"/>
        <v>#NUM!</v>
      </c>
      <c r="AK4" s="50" t="e">
        <f t="shared" si="1"/>
        <v>#NUM!</v>
      </c>
      <c r="AL4" s="50" t="e">
        <f t="shared" si="1"/>
        <v>#NUM!</v>
      </c>
    </row>
    <row r="5" spans="1:38" x14ac:dyDescent="0.3">
      <c r="A5" s="54">
        <v>3</v>
      </c>
      <c r="B5" s="115">
        <v>1.9737350403176013E-12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88"/>
      <c r="U5" s="50">
        <f t="shared" si="0"/>
        <v>-26.951093408689328</v>
      </c>
      <c r="V5" s="50" t="e">
        <f t="shared" si="0"/>
        <v>#NUM!</v>
      </c>
      <c r="W5" s="50" t="e">
        <f t="shared" si="0"/>
        <v>#NUM!</v>
      </c>
      <c r="X5" s="50" t="e">
        <f t="shared" si="0"/>
        <v>#NUM!</v>
      </c>
      <c r="Y5" s="50" t="e">
        <f t="shared" si="0"/>
        <v>#NUM!</v>
      </c>
      <c r="Z5" s="50" t="e">
        <f t="shared" si="0"/>
        <v>#NUM!</v>
      </c>
      <c r="AA5" s="50" t="e">
        <f t="shared" si="0"/>
        <v>#NUM!</v>
      </c>
      <c r="AB5" s="50" t="e">
        <f t="shared" si="0"/>
        <v>#NUM!</v>
      </c>
      <c r="AC5" s="50" t="e">
        <f t="shared" si="0"/>
        <v>#NUM!</v>
      </c>
      <c r="AD5" s="50" t="e">
        <f t="shared" si="0"/>
        <v>#NUM!</v>
      </c>
      <c r="AE5" s="50" t="e">
        <f t="shared" si="1"/>
        <v>#NUM!</v>
      </c>
      <c r="AF5" s="50" t="e">
        <f t="shared" si="1"/>
        <v>#NUM!</v>
      </c>
      <c r="AG5" s="50" t="e">
        <f t="shared" si="1"/>
        <v>#NUM!</v>
      </c>
      <c r="AH5" s="50" t="e">
        <f t="shared" si="1"/>
        <v>#NUM!</v>
      </c>
      <c r="AI5" s="50" t="e">
        <f t="shared" si="1"/>
        <v>#NUM!</v>
      </c>
      <c r="AJ5" s="50" t="e">
        <f t="shared" si="1"/>
        <v>#NUM!</v>
      </c>
      <c r="AK5" s="50" t="e">
        <f t="shared" si="1"/>
        <v>#NUM!</v>
      </c>
      <c r="AL5" s="50" t="e">
        <f t="shared" si="1"/>
        <v>#NUM!</v>
      </c>
    </row>
    <row r="6" spans="1:38" x14ac:dyDescent="0.3">
      <c r="A6" s="89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</row>
    <row r="7" spans="1:38" x14ac:dyDescent="0.3">
      <c r="A7" s="90" t="s">
        <v>39</v>
      </c>
      <c r="B7" s="85">
        <f t="shared" ref="B7:Q7" si="2">AVERAGE(B3:B5)</f>
        <v>2.2176124267773507E-12</v>
      </c>
      <c r="C7" s="85" t="e">
        <f t="shared" si="2"/>
        <v>#DIV/0!</v>
      </c>
      <c r="D7" s="85" t="e">
        <f t="shared" si="2"/>
        <v>#DIV/0!</v>
      </c>
      <c r="E7" s="85" t="e">
        <f t="shared" si="2"/>
        <v>#DIV/0!</v>
      </c>
      <c r="F7" s="85" t="e">
        <f t="shared" si="2"/>
        <v>#DIV/0!</v>
      </c>
      <c r="G7" s="85" t="e">
        <f t="shared" si="2"/>
        <v>#DIV/0!</v>
      </c>
      <c r="H7" s="85" t="e">
        <f t="shared" si="2"/>
        <v>#DIV/0!</v>
      </c>
      <c r="I7" s="85" t="e">
        <f t="shared" si="2"/>
        <v>#DIV/0!</v>
      </c>
      <c r="J7" s="85" t="e">
        <f t="shared" si="2"/>
        <v>#DIV/0!</v>
      </c>
      <c r="K7" s="85" t="e">
        <f t="shared" si="2"/>
        <v>#DIV/0!</v>
      </c>
      <c r="L7" s="85" t="e">
        <f>AVERAGE(L3:L5)</f>
        <v>#DIV/0!</v>
      </c>
      <c r="M7" s="85" t="e">
        <f t="shared" si="2"/>
        <v>#DIV/0!</v>
      </c>
      <c r="N7" s="85" t="e">
        <f t="shared" si="2"/>
        <v>#DIV/0!</v>
      </c>
      <c r="O7" s="85" t="e">
        <f t="shared" si="2"/>
        <v>#DIV/0!</v>
      </c>
      <c r="P7" s="85" t="e">
        <f t="shared" si="2"/>
        <v>#DIV/0!</v>
      </c>
      <c r="Q7" s="85" t="e">
        <f t="shared" si="2"/>
        <v>#DIV/0!</v>
      </c>
      <c r="R7" s="85" t="e">
        <f>AVERAGE(R3:R5)</f>
        <v>#DIV/0!</v>
      </c>
      <c r="S7" s="85" t="e">
        <f>AVERAGE(S3:S5)</f>
        <v>#DIV/0!</v>
      </c>
      <c r="T7" s="91"/>
      <c r="U7" s="85">
        <f t="shared" ref="U7:AK7" si="3">AVERAGE(U3:U5)</f>
        <v>-26.839297229630603</v>
      </c>
      <c r="V7" s="85" t="e">
        <f t="shared" si="3"/>
        <v>#NUM!</v>
      </c>
      <c r="W7" s="85" t="e">
        <f t="shared" si="3"/>
        <v>#NUM!</v>
      </c>
      <c r="X7" s="85" t="e">
        <f t="shared" si="3"/>
        <v>#NUM!</v>
      </c>
      <c r="Y7" s="85" t="e">
        <f t="shared" si="3"/>
        <v>#NUM!</v>
      </c>
      <c r="Z7" s="85" t="e">
        <f t="shared" si="3"/>
        <v>#NUM!</v>
      </c>
      <c r="AA7" s="85" t="e">
        <f t="shared" si="3"/>
        <v>#NUM!</v>
      </c>
      <c r="AB7" s="85" t="e">
        <f t="shared" si="3"/>
        <v>#NUM!</v>
      </c>
      <c r="AC7" s="85" t="e">
        <f t="shared" si="3"/>
        <v>#NUM!</v>
      </c>
      <c r="AD7" s="85" t="e">
        <f t="shared" si="3"/>
        <v>#NUM!</v>
      </c>
      <c r="AE7" s="85" t="e">
        <f t="shared" si="3"/>
        <v>#NUM!</v>
      </c>
      <c r="AF7" s="85" t="e">
        <f t="shared" si="3"/>
        <v>#NUM!</v>
      </c>
      <c r="AG7" s="85" t="e">
        <f t="shared" si="3"/>
        <v>#NUM!</v>
      </c>
      <c r="AH7" s="85" t="e">
        <f t="shared" si="3"/>
        <v>#NUM!</v>
      </c>
      <c r="AI7" s="85" t="e">
        <f t="shared" si="3"/>
        <v>#NUM!</v>
      </c>
      <c r="AJ7" s="85" t="e">
        <f t="shared" si="3"/>
        <v>#NUM!</v>
      </c>
      <c r="AK7" s="85" t="e">
        <f t="shared" si="3"/>
        <v>#NUM!</v>
      </c>
      <c r="AL7" s="85" t="e">
        <f>AVERAGE(AL3:AL5)</f>
        <v>#NUM!</v>
      </c>
    </row>
    <row r="8" spans="1:38" x14ac:dyDescent="0.3">
      <c r="A8" s="90" t="s">
        <v>40</v>
      </c>
      <c r="B8" s="85">
        <f t="shared" ref="B8:Q8" si="4">STDEV(B3:B5)</f>
        <v>2.6482396465207489E-13</v>
      </c>
      <c r="C8" s="85" t="e">
        <f t="shared" si="4"/>
        <v>#DIV/0!</v>
      </c>
      <c r="D8" s="85" t="e">
        <f t="shared" si="4"/>
        <v>#DIV/0!</v>
      </c>
      <c r="E8" s="85" t="e">
        <f t="shared" si="4"/>
        <v>#DIV/0!</v>
      </c>
      <c r="F8" s="85" t="e">
        <f t="shared" si="4"/>
        <v>#DIV/0!</v>
      </c>
      <c r="G8" s="85" t="e">
        <f t="shared" si="4"/>
        <v>#DIV/0!</v>
      </c>
      <c r="H8" s="85" t="e">
        <f t="shared" si="4"/>
        <v>#DIV/0!</v>
      </c>
      <c r="I8" s="85" t="e">
        <f t="shared" si="4"/>
        <v>#DIV/0!</v>
      </c>
      <c r="J8" s="85" t="e">
        <f t="shared" si="4"/>
        <v>#DIV/0!</v>
      </c>
      <c r="K8" s="85" t="e">
        <f t="shared" si="4"/>
        <v>#DIV/0!</v>
      </c>
      <c r="L8" s="85" t="e">
        <f>STDEV(L3:L5)</f>
        <v>#DIV/0!</v>
      </c>
      <c r="M8" s="85" t="e">
        <f t="shared" si="4"/>
        <v>#DIV/0!</v>
      </c>
      <c r="N8" s="85" t="e">
        <f t="shared" si="4"/>
        <v>#DIV/0!</v>
      </c>
      <c r="O8" s="85" t="e">
        <f t="shared" si="4"/>
        <v>#DIV/0!</v>
      </c>
      <c r="P8" s="85" t="e">
        <f t="shared" si="4"/>
        <v>#DIV/0!</v>
      </c>
      <c r="Q8" s="85" t="e">
        <f t="shared" si="4"/>
        <v>#DIV/0!</v>
      </c>
      <c r="R8" s="85" t="e">
        <f>STDEV(R3:R5)</f>
        <v>#DIV/0!</v>
      </c>
      <c r="S8" s="85" t="e">
        <f>STDEV(S3:S5)</f>
        <v>#DIV/0!</v>
      </c>
      <c r="T8" s="91"/>
      <c r="U8" s="85">
        <f t="shared" ref="U8:AK8" si="5">STDEV(U3:U5)</f>
        <v>0.118539630158862</v>
      </c>
      <c r="V8" s="85" t="e">
        <f t="shared" si="5"/>
        <v>#NUM!</v>
      </c>
      <c r="W8" s="85" t="e">
        <f t="shared" si="5"/>
        <v>#NUM!</v>
      </c>
      <c r="X8" s="85" t="e">
        <f t="shared" si="5"/>
        <v>#NUM!</v>
      </c>
      <c r="Y8" s="85" t="e">
        <f t="shared" si="5"/>
        <v>#NUM!</v>
      </c>
      <c r="Z8" s="85" t="e">
        <f t="shared" si="5"/>
        <v>#NUM!</v>
      </c>
      <c r="AA8" s="85" t="e">
        <f t="shared" si="5"/>
        <v>#NUM!</v>
      </c>
      <c r="AB8" s="85" t="e">
        <f t="shared" si="5"/>
        <v>#NUM!</v>
      </c>
      <c r="AC8" s="85" t="e">
        <f t="shared" si="5"/>
        <v>#NUM!</v>
      </c>
      <c r="AD8" s="85" t="e">
        <f t="shared" si="5"/>
        <v>#NUM!</v>
      </c>
      <c r="AE8" s="85" t="e">
        <f t="shared" si="5"/>
        <v>#NUM!</v>
      </c>
      <c r="AF8" s="85" t="e">
        <f t="shared" si="5"/>
        <v>#NUM!</v>
      </c>
      <c r="AG8" s="85" t="e">
        <f t="shared" si="5"/>
        <v>#NUM!</v>
      </c>
      <c r="AH8" s="85" t="e">
        <f t="shared" si="5"/>
        <v>#NUM!</v>
      </c>
      <c r="AI8" s="85" t="e">
        <f t="shared" si="5"/>
        <v>#NUM!</v>
      </c>
      <c r="AJ8" s="85" t="e">
        <f t="shared" si="5"/>
        <v>#NUM!</v>
      </c>
      <c r="AK8" s="85" t="e">
        <f t="shared" si="5"/>
        <v>#NUM!</v>
      </c>
      <c r="AL8" s="85" t="e">
        <f>STDEV(AL3:AL5)</f>
        <v>#NUM!</v>
      </c>
    </row>
    <row r="9" spans="1:38" x14ac:dyDescent="0.3">
      <c r="A9" s="89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</row>
    <row r="10" spans="1:38" x14ac:dyDescent="0.3">
      <c r="A10" s="54">
        <v>1</v>
      </c>
      <c r="B10" s="50">
        <f>(B3-B$7)^4</f>
        <v>2.0470984231496282E-54</v>
      </c>
      <c r="C10" s="50" t="e">
        <f t="shared" ref="C10:S12" si="6">(C3-C$7)^4</f>
        <v>#DIV/0!</v>
      </c>
      <c r="D10" s="50" t="e">
        <f t="shared" si="6"/>
        <v>#DIV/0!</v>
      </c>
      <c r="E10" s="50" t="e">
        <f t="shared" si="6"/>
        <v>#DIV/0!</v>
      </c>
      <c r="F10" s="50" t="e">
        <f t="shared" si="6"/>
        <v>#DIV/0!</v>
      </c>
      <c r="G10" s="50" t="e">
        <f t="shared" si="6"/>
        <v>#DIV/0!</v>
      </c>
      <c r="H10" s="50" t="e">
        <f t="shared" si="6"/>
        <v>#DIV/0!</v>
      </c>
      <c r="I10" s="50" t="e">
        <f t="shared" si="6"/>
        <v>#DIV/0!</v>
      </c>
      <c r="J10" s="50" t="e">
        <f t="shared" si="6"/>
        <v>#DIV/0!</v>
      </c>
      <c r="K10" s="50" t="e">
        <f t="shared" si="6"/>
        <v>#DIV/0!</v>
      </c>
      <c r="L10" s="50" t="e">
        <f>(L3-L$7)^4</f>
        <v>#DIV/0!</v>
      </c>
      <c r="M10" s="50" t="e">
        <f t="shared" si="6"/>
        <v>#DIV/0!</v>
      </c>
      <c r="N10" s="50" t="e">
        <f t="shared" si="6"/>
        <v>#DIV/0!</v>
      </c>
      <c r="O10" s="50" t="e">
        <f t="shared" si="6"/>
        <v>#DIV/0!</v>
      </c>
      <c r="P10" s="50" t="e">
        <f t="shared" si="6"/>
        <v>#DIV/0!</v>
      </c>
      <c r="Q10" s="50" t="e">
        <f t="shared" si="6"/>
        <v>#DIV/0!</v>
      </c>
      <c r="R10" s="50" t="e">
        <f>(R3-R$7)^4</f>
        <v>#DIV/0!</v>
      </c>
      <c r="S10" s="50" t="e">
        <f t="shared" si="6"/>
        <v>#DIV/0!</v>
      </c>
      <c r="T10" s="88"/>
      <c r="U10" s="50">
        <f>(U3-U$7)^4</f>
        <v>2.4388716293855135E-8</v>
      </c>
      <c r="V10" s="50" t="e">
        <f t="shared" ref="V10:AL12" si="7">(V3-V$7)^4</f>
        <v>#NUM!</v>
      </c>
      <c r="W10" s="50" t="e">
        <f t="shared" si="7"/>
        <v>#NUM!</v>
      </c>
      <c r="X10" s="50" t="e">
        <f t="shared" si="7"/>
        <v>#NUM!</v>
      </c>
      <c r="Y10" s="50" t="e">
        <f t="shared" si="7"/>
        <v>#NUM!</v>
      </c>
      <c r="Z10" s="50" t="e">
        <f t="shared" si="7"/>
        <v>#NUM!</v>
      </c>
      <c r="AA10" s="50" t="e">
        <f t="shared" si="7"/>
        <v>#NUM!</v>
      </c>
      <c r="AB10" s="50" t="e">
        <f t="shared" si="7"/>
        <v>#NUM!</v>
      </c>
      <c r="AC10" s="50" t="e">
        <f t="shared" si="7"/>
        <v>#NUM!</v>
      </c>
      <c r="AD10" s="50" t="e">
        <f t="shared" si="7"/>
        <v>#NUM!</v>
      </c>
      <c r="AE10" s="50" t="e">
        <f t="shared" si="7"/>
        <v>#NUM!</v>
      </c>
      <c r="AF10" s="50" t="e">
        <f t="shared" si="7"/>
        <v>#NUM!</v>
      </c>
      <c r="AG10" s="50" t="e">
        <f t="shared" si="7"/>
        <v>#NUM!</v>
      </c>
      <c r="AH10" s="50" t="e">
        <f t="shared" si="7"/>
        <v>#NUM!</v>
      </c>
      <c r="AI10" s="50" t="e">
        <f t="shared" si="7"/>
        <v>#NUM!</v>
      </c>
      <c r="AJ10" s="50" t="e">
        <f t="shared" si="7"/>
        <v>#NUM!</v>
      </c>
      <c r="AK10" s="50" t="e">
        <f t="shared" si="7"/>
        <v>#NUM!</v>
      </c>
      <c r="AL10" s="50" t="e">
        <f t="shared" si="7"/>
        <v>#NUM!</v>
      </c>
    </row>
    <row r="11" spans="1:38" x14ac:dyDescent="0.3">
      <c r="A11" s="54">
        <v>2</v>
      </c>
      <c r="B11" s="50">
        <f>(B4-B$7)^4</f>
        <v>6.2974566965262019E-51</v>
      </c>
      <c r="C11" s="50" t="e">
        <f t="shared" si="6"/>
        <v>#DIV/0!</v>
      </c>
      <c r="D11" s="50" t="e">
        <f t="shared" si="6"/>
        <v>#DIV/0!</v>
      </c>
      <c r="E11" s="50" t="e">
        <f t="shared" si="6"/>
        <v>#DIV/0!</v>
      </c>
      <c r="F11" s="50" t="e">
        <f t="shared" si="6"/>
        <v>#DIV/0!</v>
      </c>
      <c r="G11" s="50" t="e">
        <f t="shared" si="6"/>
        <v>#DIV/0!</v>
      </c>
      <c r="H11" s="50" t="e">
        <f t="shared" si="6"/>
        <v>#DIV/0!</v>
      </c>
      <c r="I11" s="50" t="e">
        <f t="shared" si="6"/>
        <v>#DIV/0!</v>
      </c>
      <c r="J11" s="50" t="e">
        <f t="shared" si="6"/>
        <v>#DIV/0!</v>
      </c>
      <c r="K11" s="50" t="e">
        <f t="shared" si="6"/>
        <v>#DIV/0!</v>
      </c>
      <c r="L11" s="50" t="e">
        <f>(L4-L$7)^4</f>
        <v>#DIV/0!</v>
      </c>
      <c r="M11" s="50" t="e">
        <f t="shared" si="6"/>
        <v>#DIV/0!</v>
      </c>
      <c r="N11" s="50" t="e">
        <f t="shared" si="6"/>
        <v>#DIV/0!</v>
      </c>
      <c r="O11" s="50" t="e">
        <f t="shared" si="6"/>
        <v>#DIV/0!</v>
      </c>
      <c r="P11" s="50" t="e">
        <f t="shared" si="6"/>
        <v>#DIV/0!</v>
      </c>
      <c r="Q11" s="50" t="e">
        <f t="shared" si="6"/>
        <v>#DIV/0!</v>
      </c>
      <c r="R11" s="50" t="e">
        <f>(R4-R$7)^4</f>
        <v>#DIV/0!</v>
      </c>
      <c r="S11" s="50" t="e">
        <f t="shared" si="6"/>
        <v>#DIV/0!</v>
      </c>
      <c r="T11" s="88"/>
      <c r="U11" s="50">
        <f>(U4-U$7)^4</f>
        <v>2.3866336098209051E-4</v>
      </c>
      <c r="V11" s="50" t="e">
        <f t="shared" si="7"/>
        <v>#NUM!</v>
      </c>
      <c r="W11" s="50" t="e">
        <f t="shared" si="7"/>
        <v>#NUM!</v>
      </c>
      <c r="X11" s="50" t="e">
        <f t="shared" si="7"/>
        <v>#NUM!</v>
      </c>
      <c r="Y11" s="50" t="e">
        <f t="shared" si="7"/>
        <v>#NUM!</v>
      </c>
      <c r="Z11" s="50" t="e">
        <f t="shared" si="7"/>
        <v>#NUM!</v>
      </c>
      <c r="AA11" s="50" t="e">
        <f t="shared" si="7"/>
        <v>#NUM!</v>
      </c>
      <c r="AB11" s="50" t="e">
        <f t="shared" si="7"/>
        <v>#NUM!</v>
      </c>
      <c r="AC11" s="50" t="e">
        <f t="shared" si="7"/>
        <v>#NUM!</v>
      </c>
      <c r="AD11" s="50" t="e">
        <f t="shared" si="7"/>
        <v>#NUM!</v>
      </c>
      <c r="AE11" s="50" t="e">
        <f t="shared" si="7"/>
        <v>#NUM!</v>
      </c>
      <c r="AF11" s="50" t="e">
        <f t="shared" si="7"/>
        <v>#NUM!</v>
      </c>
      <c r="AG11" s="50" t="e">
        <f t="shared" si="7"/>
        <v>#NUM!</v>
      </c>
      <c r="AH11" s="50" t="e">
        <f t="shared" si="7"/>
        <v>#NUM!</v>
      </c>
      <c r="AI11" s="50" t="e">
        <f t="shared" si="7"/>
        <v>#NUM!</v>
      </c>
      <c r="AJ11" s="50" t="e">
        <f t="shared" si="7"/>
        <v>#NUM!</v>
      </c>
      <c r="AK11" s="50" t="e">
        <f t="shared" si="7"/>
        <v>#NUM!</v>
      </c>
      <c r="AL11" s="50" t="e">
        <f t="shared" si="7"/>
        <v>#NUM!</v>
      </c>
    </row>
    <row r="12" spans="1:38" x14ac:dyDescent="0.3">
      <c r="A12" s="54">
        <v>3</v>
      </c>
      <c r="B12" s="50">
        <f>(B5-B$7)^4</f>
        <v>3.5374159429563125E-51</v>
      </c>
      <c r="C12" s="50" t="e">
        <f t="shared" si="6"/>
        <v>#DIV/0!</v>
      </c>
      <c r="D12" s="50" t="e">
        <f t="shared" si="6"/>
        <v>#DIV/0!</v>
      </c>
      <c r="E12" s="50" t="e">
        <f t="shared" si="6"/>
        <v>#DIV/0!</v>
      </c>
      <c r="F12" s="50" t="e">
        <f t="shared" si="6"/>
        <v>#DIV/0!</v>
      </c>
      <c r="G12" s="50" t="e">
        <f t="shared" si="6"/>
        <v>#DIV/0!</v>
      </c>
      <c r="H12" s="50" t="e">
        <f t="shared" si="6"/>
        <v>#DIV/0!</v>
      </c>
      <c r="I12" s="50" t="e">
        <f t="shared" si="6"/>
        <v>#DIV/0!</v>
      </c>
      <c r="J12" s="50" t="e">
        <f t="shared" si="6"/>
        <v>#DIV/0!</v>
      </c>
      <c r="K12" s="50" t="e">
        <f t="shared" si="6"/>
        <v>#DIV/0!</v>
      </c>
      <c r="L12" s="50" t="e">
        <f>(L5-L$7)^4</f>
        <v>#DIV/0!</v>
      </c>
      <c r="M12" s="50" t="e">
        <f t="shared" si="6"/>
        <v>#DIV/0!</v>
      </c>
      <c r="N12" s="50" t="e">
        <f t="shared" si="6"/>
        <v>#DIV/0!</v>
      </c>
      <c r="O12" s="50" t="e">
        <f t="shared" si="6"/>
        <v>#DIV/0!</v>
      </c>
      <c r="P12" s="50" t="e">
        <f t="shared" si="6"/>
        <v>#DIV/0!</v>
      </c>
      <c r="Q12" s="50" t="e">
        <f t="shared" si="6"/>
        <v>#DIV/0!</v>
      </c>
      <c r="R12" s="50" t="e">
        <f>(R5-R$7)^4</f>
        <v>#DIV/0!</v>
      </c>
      <c r="S12" s="50" t="e">
        <f t="shared" si="6"/>
        <v>#DIV/0!</v>
      </c>
      <c r="T12" s="88"/>
      <c r="U12" s="50">
        <f>(U5-U$7)^4</f>
        <v>1.5620964390938266E-4</v>
      </c>
      <c r="V12" s="50" t="e">
        <f t="shared" si="7"/>
        <v>#NUM!</v>
      </c>
      <c r="W12" s="50" t="e">
        <f t="shared" si="7"/>
        <v>#NUM!</v>
      </c>
      <c r="X12" s="50" t="e">
        <f t="shared" si="7"/>
        <v>#NUM!</v>
      </c>
      <c r="Y12" s="50" t="e">
        <f t="shared" si="7"/>
        <v>#NUM!</v>
      </c>
      <c r="Z12" s="50" t="e">
        <f t="shared" si="7"/>
        <v>#NUM!</v>
      </c>
      <c r="AA12" s="50" t="e">
        <f t="shared" si="7"/>
        <v>#NUM!</v>
      </c>
      <c r="AB12" s="50" t="e">
        <f t="shared" si="7"/>
        <v>#NUM!</v>
      </c>
      <c r="AC12" s="50" t="e">
        <f t="shared" si="7"/>
        <v>#NUM!</v>
      </c>
      <c r="AD12" s="50" t="e">
        <f t="shared" si="7"/>
        <v>#NUM!</v>
      </c>
      <c r="AE12" s="50" t="e">
        <f t="shared" si="7"/>
        <v>#NUM!</v>
      </c>
      <c r="AF12" s="50" t="e">
        <f t="shared" si="7"/>
        <v>#NUM!</v>
      </c>
      <c r="AG12" s="50" t="e">
        <f t="shared" si="7"/>
        <v>#NUM!</v>
      </c>
      <c r="AH12" s="50" t="e">
        <f t="shared" si="7"/>
        <v>#NUM!</v>
      </c>
      <c r="AI12" s="50" t="e">
        <f t="shared" si="7"/>
        <v>#NUM!</v>
      </c>
      <c r="AJ12" s="50" t="e">
        <f t="shared" si="7"/>
        <v>#NUM!</v>
      </c>
      <c r="AK12" s="50" t="e">
        <f t="shared" si="7"/>
        <v>#NUM!</v>
      </c>
      <c r="AL12" s="50" t="e">
        <f t="shared" si="7"/>
        <v>#NUM!</v>
      </c>
    </row>
    <row r="13" spans="1:38" x14ac:dyDescent="0.3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89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</row>
    <row r="14" spans="1:38" x14ac:dyDescent="0.3">
      <c r="A14" s="10" t="s">
        <v>4</v>
      </c>
      <c r="B14" s="67" t="s">
        <v>0</v>
      </c>
      <c r="C14" s="67" t="s">
        <v>0</v>
      </c>
      <c r="D14" s="67" t="s">
        <v>0</v>
      </c>
      <c r="E14" s="67" t="s">
        <v>0</v>
      </c>
      <c r="F14" s="67" t="s">
        <v>0</v>
      </c>
      <c r="G14" s="67" t="s">
        <v>0</v>
      </c>
      <c r="H14" s="67" t="s">
        <v>0</v>
      </c>
      <c r="I14" s="67" t="s">
        <v>0</v>
      </c>
      <c r="J14" s="67" t="s">
        <v>0</v>
      </c>
      <c r="K14" s="67" t="s">
        <v>0</v>
      </c>
      <c r="L14" s="67" t="s">
        <v>0</v>
      </c>
      <c r="M14" s="67" t="s">
        <v>0</v>
      </c>
      <c r="N14" s="67" t="s">
        <v>0</v>
      </c>
      <c r="O14" s="67" t="s">
        <v>0</v>
      </c>
      <c r="P14" s="67" t="s">
        <v>0</v>
      </c>
      <c r="Q14" s="67" t="s">
        <v>0</v>
      </c>
      <c r="R14" s="67" t="s">
        <v>0</v>
      </c>
      <c r="S14" s="67" t="s">
        <v>0</v>
      </c>
      <c r="T14" s="92"/>
      <c r="U14" s="67" t="s">
        <v>41</v>
      </c>
      <c r="V14" s="67" t="s">
        <v>41</v>
      </c>
      <c r="W14" s="67" t="s">
        <v>41</v>
      </c>
      <c r="X14" s="67" t="s">
        <v>41</v>
      </c>
      <c r="Y14" s="67" t="s">
        <v>41</v>
      </c>
      <c r="Z14" s="67" t="s">
        <v>41</v>
      </c>
      <c r="AA14" s="67" t="s">
        <v>41</v>
      </c>
      <c r="AB14" s="67" t="s">
        <v>41</v>
      </c>
      <c r="AC14" s="67" t="s">
        <v>41</v>
      </c>
      <c r="AD14" s="67" t="s">
        <v>41</v>
      </c>
      <c r="AE14" s="67" t="s">
        <v>41</v>
      </c>
      <c r="AF14" s="67" t="s">
        <v>41</v>
      </c>
      <c r="AG14" s="67" t="s">
        <v>41</v>
      </c>
      <c r="AH14" s="67" t="s">
        <v>41</v>
      </c>
      <c r="AI14" s="67" t="s">
        <v>41</v>
      </c>
      <c r="AJ14" s="67" t="s">
        <v>41</v>
      </c>
      <c r="AK14" s="67" t="s">
        <v>41</v>
      </c>
      <c r="AL14" s="67" t="s">
        <v>41</v>
      </c>
    </row>
    <row r="15" spans="1:38" x14ac:dyDescent="0.3">
      <c r="A15" s="10" t="s">
        <v>5</v>
      </c>
      <c r="B15" s="68">
        <f t="shared" ref="B15:S15" si="8">COUNT(B3:B5)</f>
        <v>3</v>
      </c>
      <c r="C15" s="68">
        <f t="shared" si="8"/>
        <v>0</v>
      </c>
      <c r="D15" s="68">
        <f t="shared" si="8"/>
        <v>0</v>
      </c>
      <c r="E15" s="68">
        <f t="shared" si="8"/>
        <v>0</v>
      </c>
      <c r="F15" s="68">
        <f t="shared" si="8"/>
        <v>0</v>
      </c>
      <c r="G15" s="68">
        <f t="shared" si="8"/>
        <v>0</v>
      </c>
      <c r="H15" s="68">
        <f t="shared" si="8"/>
        <v>0</v>
      </c>
      <c r="I15" s="68">
        <f t="shared" si="8"/>
        <v>0</v>
      </c>
      <c r="J15" s="68">
        <f t="shared" si="8"/>
        <v>0</v>
      </c>
      <c r="K15" s="68">
        <f t="shared" si="8"/>
        <v>0</v>
      </c>
      <c r="L15" s="68">
        <f>COUNT(L3:L5)</f>
        <v>0</v>
      </c>
      <c r="M15" s="68">
        <f t="shared" si="8"/>
        <v>0</v>
      </c>
      <c r="N15" s="68">
        <f t="shared" si="8"/>
        <v>0</v>
      </c>
      <c r="O15" s="68">
        <f t="shared" si="8"/>
        <v>0</v>
      </c>
      <c r="P15" s="68">
        <f t="shared" si="8"/>
        <v>0</v>
      </c>
      <c r="Q15" s="68">
        <f t="shared" si="8"/>
        <v>0</v>
      </c>
      <c r="R15" s="68">
        <f>COUNT(R3:R5)</f>
        <v>0</v>
      </c>
      <c r="S15" s="68">
        <f t="shared" si="8"/>
        <v>0</v>
      </c>
      <c r="T15" s="92"/>
      <c r="U15" s="68">
        <f t="shared" ref="U15:AL15" si="9">COUNT(U3:U5)</f>
        <v>3</v>
      </c>
      <c r="V15" s="68">
        <f t="shared" si="9"/>
        <v>0</v>
      </c>
      <c r="W15" s="68">
        <f t="shared" si="9"/>
        <v>0</v>
      </c>
      <c r="X15" s="68">
        <f t="shared" si="9"/>
        <v>0</v>
      </c>
      <c r="Y15" s="68">
        <f t="shared" si="9"/>
        <v>0</v>
      </c>
      <c r="Z15" s="68">
        <f t="shared" si="9"/>
        <v>0</v>
      </c>
      <c r="AA15" s="68">
        <f t="shared" si="9"/>
        <v>0</v>
      </c>
      <c r="AB15" s="68">
        <f t="shared" si="9"/>
        <v>0</v>
      </c>
      <c r="AC15" s="68">
        <f t="shared" si="9"/>
        <v>0</v>
      </c>
      <c r="AD15" s="68">
        <f t="shared" si="9"/>
        <v>0</v>
      </c>
      <c r="AE15" s="68">
        <f t="shared" si="9"/>
        <v>0</v>
      </c>
      <c r="AF15" s="68">
        <f t="shared" si="9"/>
        <v>0</v>
      </c>
      <c r="AG15" s="68">
        <f t="shared" si="9"/>
        <v>0</v>
      </c>
      <c r="AH15" s="68">
        <f t="shared" si="9"/>
        <v>0</v>
      </c>
      <c r="AI15" s="68">
        <f t="shared" si="9"/>
        <v>0</v>
      </c>
      <c r="AJ15" s="68">
        <f t="shared" si="9"/>
        <v>0</v>
      </c>
      <c r="AK15" s="68">
        <f t="shared" si="9"/>
        <v>0</v>
      </c>
      <c r="AL15" s="68">
        <f t="shared" si="9"/>
        <v>0</v>
      </c>
    </row>
    <row r="16" spans="1:38" x14ac:dyDescent="0.3">
      <c r="A16" s="10" t="s">
        <v>6</v>
      </c>
      <c r="B16" s="73">
        <f>(SUM(B10:B12)/((B15-1)*(B8^4)))-3</f>
        <v>-2</v>
      </c>
      <c r="C16" s="73" t="e">
        <f t="shared" ref="C16:AL16" si="10">(SUM(C10:C12)/((C15-1)*(C8^4)))-3</f>
        <v>#DIV/0!</v>
      </c>
      <c r="D16" s="73" t="e">
        <f t="shared" si="10"/>
        <v>#DIV/0!</v>
      </c>
      <c r="E16" s="73" t="e">
        <f t="shared" si="10"/>
        <v>#DIV/0!</v>
      </c>
      <c r="F16" s="73" t="e">
        <f t="shared" si="10"/>
        <v>#DIV/0!</v>
      </c>
      <c r="G16" s="73" t="e">
        <f t="shared" si="10"/>
        <v>#DIV/0!</v>
      </c>
      <c r="H16" s="73" t="e">
        <f t="shared" si="10"/>
        <v>#DIV/0!</v>
      </c>
      <c r="I16" s="73" t="e">
        <f t="shared" si="10"/>
        <v>#DIV/0!</v>
      </c>
      <c r="J16" s="73" t="e">
        <f t="shared" ref="J16:K16" si="11">(SUM(J10:J12)/((J15-1)*(J8^4)))-3</f>
        <v>#DIV/0!</v>
      </c>
      <c r="K16" s="73" t="e">
        <f t="shared" si="11"/>
        <v>#DIV/0!</v>
      </c>
      <c r="L16" s="73" t="e">
        <f>(SUM(L10:L12)/((L15-1)*(L8^4)))-3</f>
        <v>#DIV/0!</v>
      </c>
      <c r="M16" s="73" t="e">
        <f t="shared" si="10"/>
        <v>#DIV/0!</v>
      </c>
      <c r="N16" s="73" t="e">
        <f t="shared" si="10"/>
        <v>#DIV/0!</v>
      </c>
      <c r="O16" s="73" t="e">
        <f t="shared" si="10"/>
        <v>#DIV/0!</v>
      </c>
      <c r="P16" s="73" t="e">
        <f t="shared" si="10"/>
        <v>#DIV/0!</v>
      </c>
      <c r="Q16" s="73" t="e">
        <f t="shared" si="10"/>
        <v>#DIV/0!</v>
      </c>
      <c r="R16" s="73" t="e">
        <f>(SUM(R10:R12)/((R15-1)*(R8^4)))-3</f>
        <v>#DIV/0!</v>
      </c>
      <c r="S16" s="73" t="e">
        <f t="shared" si="10"/>
        <v>#DIV/0!</v>
      </c>
      <c r="T16" s="92"/>
      <c r="U16" s="73">
        <f t="shared" si="10"/>
        <v>-1.9999999999999876</v>
      </c>
      <c r="V16" s="73" t="e">
        <f t="shared" si="10"/>
        <v>#NUM!</v>
      </c>
      <c r="W16" s="73" t="e">
        <f t="shared" si="10"/>
        <v>#NUM!</v>
      </c>
      <c r="X16" s="73" t="e">
        <f t="shared" si="10"/>
        <v>#NUM!</v>
      </c>
      <c r="Y16" s="73" t="e">
        <f t="shared" si="10"/>
        <v>#NUM!</v>
      </c>
      <c r="Z16" s="73" t="e">
        <f t="shared" si="10"/>
        <v>#NUM!</v>
      </c>
      <c r="AA16" s="73" t="e">
        <f t="shared" si="10"/>
        <v>#NUM!</v>
      </c>
      <c r="AB16" s="73" t="e">
        <f t="shared" si="10"/>
        <v>#NUM!</v>
      </c>
      <c r="AC16" s="73" t="e">
        <f t="shared" ref="AC16:AE16" si="12">(SUM(AC10:AC12)/((AC15-1)*(AC8^4)))-3</f>
        <v>#NUM!</v>
      </c>
      <c r="AD16" s="73" t="e">
        <f t="shared" si="12"/>
        <v>#NUM!</v>
      </c>
      <c r="AE16" s="73" t="e">
        <f t="shared" si="12"/>
        <v>#NUM!</v>
      </c>
      <c r="AF16" s="73" t="e">
        <f t="shared" si="10"/>
        <v>#NUM!</v>
      </c>
      <c r="AG16" s="73" t="e">
        <f t="shared" si="10"/>
        <v>#NUM!</v>
      </c>
      <c r="AH16" s="73" t="e">
        <f t="shared" si="10"/>
        <v>#NUM!</v>
      </c>
      <c r="AI16" s="73" t="e">
        <f t="shared" si="10"/>
        <v>#NUM!</v>
      </c>
      <c r="AJ16" s="73" t="e">
        <f t="shared" si="10"/>
        <v>#NUM!</v>
      </c>
      <c r="AK16" s="73" t="e">
        <f t="shared" ref="AK16" si="13">(SUM(AK10:AK12)/((AK15-1)*(AK8^4)))-3</f>
        <v>#NUM!</v>
      </c>
      <c r="AL16" s="73" t="e">
        <f t="shared" si="10"/>
        <v>#NUM!</v>
      </c>
    </row>
    <row r="17" spans="1:38" x14ac:dyDescent="0.3">
      <c r="A17" s="10" t="s">
        <v>8</v>
      </c>
      <c r="B17" s="68">
        <f t="shared" ref="B17:S17" si="14">SQRT(24/B15)</f>
        <v>2.8284271247461903</v>
      </c>
      <c r="C17" s="68" t="e">
        <f t="shared" si="14"/>
        <v>#DIV/0!</v>
      </c>
      <c r="D17" s="68" t="e">
        <f t="shared" si="14"/>
        <v>#DIV/0!</v>
      </c>
      <c r="E17" s="68" t="e">
        <f t="shared" si="14"/>
        <v>#DIV/0!</v>
      </c>
      <c r="F17" s="68" t="e">
        <f t="shared" si="14"/>
        <v>#DIV/0!</v>
      </c>
      <c r="G17" s="68" t="e">
        <f t="shared" si="14"/>
        <v>#DIV/0!</v>
      </c>
      <c r="H17" s="68" t="e">
        <f t="shared" si="14"/>
        <v>#DIV/0!</v>
      </c>
      <c r="I17" s="68" t="e">
        <f t="shared" si="14"/>
        <v>#DIV/0!</v>
      </c>
      <c r="J17" s="68" t="e">
        <f t="shared" si="14"/>
        <v>#DIV/0!</v>
      </c>
      <c r="K17" s="68" t="e">
        <f t="shared" si="14"/>
        <v>#DIV/0!</v>
      </c>
      <c r="L17" s="68" t="e">
        <f t="shared" si="14"/>
        <v>#DIV/0!</v>
      </c>
      <c r="M17" s="68" t="e">
        <f t="shared" si="14"/>
        <v>#DIV/0!</v>
      </c>
      <c r="N17" s="68" t="e">
        <f t="shared" si="14"/>
        <v>#DIV/0!</v>
      </c>
      <c r="O17" s="68" t="e">
        <f t="shared" si="14"/>
        <v>#DIV/0!</v>
      </c>
      <c r="P17" s="68" t="e">
        <f t="shared" si="14"/>
        <v>#DIV/0!</v>
      </c>
      <c r="Q17" s="68" t="e">
        <f t="shared" si="14"/>
        <v>#DIV/0!</v>
      </c>
      <c r="R17" s="68" t="e">
        <f>SQRT(24/R15)</f>
        <v>#DIV/0!</v>
      </c>
      <c r="S17" s="68" t="e">
        <f t="shared" si="14"/>
        <v>#DIV/0!</v>
      </c>
      <c r="T17" s="92"/>
      <c r="U17" s="68">
        <f t="shared" ref="U17:AL17" si="15">SQRT(24/U15)</f>
        <v>2.8284271247461903</v>
      </c>
      <c r="V17" s="68" t="e">
        <f t="shared" si="15"/>
        <v>#DIV/0!</v>
      </c>
      <c r="W17" s="68" t="e">
        <f t="shared" si="15"/>
        <v>#DIV/0!</v>
      </c>
      <c r="X17" s="68" t="e">
        <f t="shared" si="15"/>
        <v>#DIV/0!</v>
      </c>
      <c r="Y17" s="68" t="e">
        <f t="shared" si="15"/>
        <v>#DIV/0!</v>
      </c>
      <c r="Z17" s="68" t="e">
        <f t="shared" si="15"/>
        <v>#DIV/0!</v>
      </c>
      <c r="AA17" s="68" t="e">
        <f t="shared" si="15"/>
        <v>#DIV/0!</v>
      </c>
      <c r="AB17" s="68" t="e">
        <f t="shared" si="15"/>
        <v>#DIV/0!</v>
      </c>
      <c r="AC17" s="68" t="e">
        <f t="shared" si="15"/>
        <v>#DIV/0!</v>
      </c>
      <c r="AD17" s="68" t="e">
        <f t="shared" si="15"/>
        <v>#DIV/0!</v>
      </c>
      <c r="AE17" s="68" t="e">
        <f t="shared" si="15"/>
        <v>#DIV/0!</v>
      </c>
      <c r="AF17" s="68" t="e">
        <f t="shared" si="15"/>
        <v>#DIV/0!</v>
      </c>
      <c r="AG17" s="68" t="e">
        <f t="shared" si="15"/>
        <v>#DIV/0!</v>
      </c>
      <c r="AH17" s="68" t="e">
        <f t="shared" si="15"/>
        <v>#DIV/0!</v>
      </c>
      <c r="AI17" s="68" t="e">
        <f t="shared" si="15"/>
        <v>#DIV/0!</v>
      </c>
      <c r="AJ17" s="68" t="e">
        <f t="shared" si="15"/>
        <v>#DIV/0!</v>
      </c>
      <c r="AK17" s="68" t="e">
        <f t="shared" si="15"/>
        <v>#DIV/0!</v>
      </c>
      <c r="AL17" s="68" t="e">
        <f t="shared" si="15"/>
        <v>#DIV/0!</v>
      </c>
    </row>
    <row r="18" spans="1:38" x14ac:dyDescent="0.3">
      <c r="A18" s="10" t="s">
        <v>10</v>
      </c>
      <c r="B18" s="68" t="str">
        <f>IF(ABS(B16/B17)&gt;NORMSINV(1-0.05/2),"non normal","normal")</f>
        <v>normal</v>
      </c>
      <c r="C18" s="68" t="e">
        <f t="shared" ref="C18:S18" si="16">IF(ABS(C16/C17)&gt;NORMSINV(1-0.05/2),"non normal","normal")</f>
        <v>#DIV/0!</v>
      </c>
      <c r="D18" s="68" t="e">
        <f t="shared" si="16"/>
        <v>#DIV/0!</v>
      </c>
      <c r="E18" s="68" t="e">
        <f t="shared" si="16"/>
        <v>#DIV/0!</v>
      </c>
      <c r="F18" s="68" t="e">
        <f t="shared" si="16"/>
        <v>#DIV/0!</v>
      </c>
      <c r="G18" s="68" t="e">
        <f t="shared" si="16"/>
        <v>#DIV/0!</v>
      </c>
      <c r="H18" s="68" t="e">
        <f t="shared" si="16"/>
        <v>#DIV/0!</v>
      </c>
      <c r="I18" s="68" t="e">
        <f t="shared" si="16"/>
        <v>#DIV/0!</v>
      </c>
      <c r="J18" s="68" t="e">
        <f t="shared" si="16"/>
        <v>#DIV/0!</v>
      </c>
      <c r="K18" s="68" t="e">
        <f t="shared" si="16"/>
        <v>#DIV/0!</v>
      </c>
      <c r="L18" s="68" t="e">
        <f t="shared" si="16"/>
        <v>#DIV/0!</v>
      </c>
      <c r="M18" s="68" t="e">
        <f t="shared" si="16"/>
        <v>#DIV/0!</v>
      </c>
      <c r="N18" s="68" t="e">
        <f t="shared" si="16"/>
        <v>#DIV/0!</v>
      </c>
      <c r="O18" s="68" t="e">
        <f t="shared" si="16"/>
        <v>#DIV/0!</v>
      </c>
      <c r="P18" s="68" t="e">
        <f t="shared" si="16"/>
        <v>#DIV/0!</v>
      </c>
      <c r="Q18" s="68" t="e">
        <f t="shared" si="16"/>
        <v>#DIV/0!</v>
      </c>
      <c r="R18" s="68" t="e">
        <f>IF(ABS(R16/R17)&gt;NORMSINV(1-0.05/2),"non normal","normal")</f>
        <v>#DIV/0!</v>
      </c>
      <c r="S18" s="68" t="e">
        <f t="shared" si="16"/>
        <v>#DIV/0!</v>
      </c>
      <c r="T18" s="92"/>
      <c r="U18" s="68" t="str">
        <f t="shared" ref="U18:AL18" si="17">IF(ABS(U16/U17)&gt;NORMSINV(1-0.05/2),"non normal","normal")</f>
        <v>normal</v>
      </c>
      <c r="V18" s="68" t="e">
        <f t="shared" si="17"/>
        <v>#NUM!</v>
      </c>
      <c r="W18" s="68" t="e">
        <f t="shared" si="17"/>
        <v>#NUM!</v>
      </c>
      <c r="X18" s="68" t="e">
        <f t="shared" si="17"/>
        <v>#NUM!</v>
      </c>
      <c r="Y18" s="68" t="e">
        <f t="shared" si="17"/>
        <v>#NUM!</v>
      </c>
      <c r="Z18" s="68" t="e">
        <f t="shared" si="17"/>
        <v>#NUM!</v>
      </c>
      <c r="AA18" s="68" t="e">
        <f t="shared" si="17"/>
        <v>#NUM!</v>
      </c>
      <c r="AB18" s="68" t="e">
        <f t="shared" si="17"/>
        <v>#NUM!</v>
      </c>
      <c r="AC18" s="68" t="e">
        <f t="shared" si="17"/>
        <v>#NUM!</v>
      </c>
      <c r="AD18" s="68" t="e">
        <f t="shared" si="17"/>
        <v>#NUM!</v>
      </c>
      <c r="AE18" s="68" t="e">
        <f t="shared" si="17"/>
        <v>#NUM!</v>
      </c>
      <c r="AF18" s="68" t="e">
        <f t="shared" si="17"/>
        <v>#NUM!</v>
      </c>
      <c r="AG18" s="68" t="e">
        <f t="shared" si="17"/>
        <v>#NUM!</v>
      </c>
      <c r="AH18" s="68" t="e">
        <f t="shared" si="17"/>
        <v>#NUM!</v>
      </c>
      <c r="AI18" s="68" t="e">
        <f t="shared" si="17"/>
        <v>#NUM!</v>
      </c>
      <c r="AJ18" s="68" t="e">
        <f t="shared" si="17"/>
        <v>#NUM!</v>
      </c>
      <c r="AK18" s="68" t="e">
        <f t="shared" si="17"/>
        <v>#NUM!</v>
      </c>
      <c r="AL18" s="68" t="e">
        <f t="shared" si="17"/>
        <v>#NUM!</v>
      </c>
    </row>
    <row r="19" spans="1:38" x14ac:dyDescent="0.3">
      <c r="A19" s="10" t="s">
        <v>11</v>
      </c>
      <c r="B19" s="69">
        <f t="shared" ref="B19:S19" si="18">SKEW(B3:B5)</f>
        <v>0.62963400506696243</v>
      </c>
      <c r="C19" s="69" t="e">
        <f t="shared" si="18"/>
        <v>#DIV/0!</v>
      </c>
      <c r="D19" s="69" t="e">
        <f t="shared" si="18"/>
        <v>#DIV/0!</v>
      </c>
      <c r="E19" s="69" t="e">
        <f t="shared" si="18"/>
        <v>#DIV/0!</v>
      </c>
      <c r="F19" s="69" t="e">
        <f t="shared" si="18"/>
        <v>#DIV/0!</v>
      </c>
      <c r="G19" s="69" t="e">
        <f t="shared" si="18"/>
        <v>#DIV/0!</v>
      </c>
      <c r="H19" s="69" t="e">
        <f t="shared" si="18"/>
        <v>#DIV/0!</v>
      </c>
      <c r="I19" s="69" t="e">
        <f t="shared" si="18"/>
        <v>#DIV/0!</v>
      </c>
      <c r="J19" s="69" t="e">
        <f t="shared" si="18"/>
        <v>#DIV/0!</v>
      </c>
      <c r="K19" s="69" t="e">
        <f t="shared" si="18"/>
        <v>#DIV/0!</v>
      </c>
      <c r="L19" s="69" t="e">
        <f t="shared" si="18"/>
        <v>#DIV/0!</v>
      </c>
      <c r="M19" s="69" t="e">
        <f t="shared" si="18"/>
        <v>#DIV/0!</v>
      </c>
      <c r="N19" s="69" t="e">
        <f t="shared" si="18"/>
        <v>#DIV/0!</v>
      </c>
      <c r="O19" s="69" t="e">
        <f t="shared" si="18"/>
        <v>#DIV/0!</v>
      </c>
      <c r="P19" s="69" t="e">
        <f t="shared" si="18"/>
        <v>#DIV/0!</v>
      </c>
      <c r="Q19" s="69" t="e">
        <f t="shared" si="18"/>
        <v>#DIV/0!</v>
      </c>
      <c r="R19" s="69" t="e">
        <f>SKEW(R3:R5)</f>
        <v>#DIV/0!</v>
      </c>
      <c r="S19" s="69" t="e">
        <f t="shared" si="18"/>
        <v>#DIV/0!</v>
      </c>
      <c r="T19" s="92"/>
      <c r="U19" s="69">
        <f t="shared" ref="U19:AL19" si="19">SKEW(U3:U5)</f>
        <v>0.46912917683801408</v>
      </c>
      <c r="V19" s="69" t="e">
        <f t="shared" si="19"/>
        <v>#NUM!</v>
      </c>
      <c r="W19" s="69" t="e">
        <f t="shared" si="19"/>
        <v>#NUM!</v>
      </c>
      <c r="X19" s="69" t="e">
        <f t="shared" si="19"/>
        <v>#NUM!</v>
      </c>
      <c r="Y19" s="69" t="e">
        <f t="shared" si="19"/>
        <v>#NUM!</v>
      </c>
      <c r="Z19" s="69" t="e">
        <f t="shared" si="19"/>
        <v>#NUM!</v>
      </c>
      <c r="AA19" s="69" t="e">
        <f t="shared" si="19"/>
        <v>#NUM!</v>
      </c>
      <c r="AB19" s="69" t="e">
        <f t="shared" si="19"/>
        <v>#NUM!</v>
      </c>
      <c r="AC19" s="69" t="e">
        <f t="shared" si="19"/>
        <v>#NUM!</v>
      </c>
      <c r="AD19" s="69" t="e">
        <f t="shared" si="19"/>
        <v>#NUM!</v>
      </c>
      <c r="AE19" s="69" t="e">
        <f t="shared" si="19"/>
        <v>#NUM!</v>
      </c>
      <c r="AF19" s="69" t="e">
        <f t="shared" si="19"/>
        <v>#NUM!</v>
      </c>
      <c r="AG19" s="69" t="e">
        <f t="shared" si="19"/>
        <v>#NUM!</v>
      </c>
      <c r="AH19" s="69" t="e">
        <f t="shared" si="19"/>
        <v>#NUM!</v>
      </c>
      <c r="AI19" s="69" t="e">
        <f t="shared" si="19"/>
        <v>#NUM!</v>
      </c>
      <c r="AJ19" s="69" t="e">
        <f t="shared" si="19"/>
        <v>#NUM!</v>
      </c>
      <c r="AK19" s="69" t="e">
        <f t="shared" si="19"/>
        <v>#NUM!</v>
      </c>
      <c r="AL19" s="69" t="e">
        <f t="shared" si="19"/>
        <v>#NUM!</v>
      </c>
    </row>
    <row r="20" spans="1:38" x14ac:dyDescent="0.3">
      <c r="A20" s="10" t="s">
        <v>13</v>
      </c>
      <c r="B20" s="68">
        <f t="shared" ref="B20:S20" si="20">SQRT((6*B15*(B15-1))/((B15-2)*(B15+1)*(B15+3)))</f>
        <v>1.2247448713915889</v>
      </c>
      <c r="C20" s="68">
        <f t="shared" si="20"/>
        <v>0</v>
      </c>
      <c r="D20" s="68">
        <f t="shared" si="20"/>
        <v>0</v>
      </c>
      <c r="E20" s="68">
        <f t="shared" si="20"/>
        <v>0</v>
      </c>
      <c r="F20" s="68">
        <f t="shared" si="20"/>
        <v>0</v>
      </c>
      <c r="G20" s="68">
        <f t="shared" si="20"/>
        <v>0</v>
      </c>
      <c r="H20" s="68">
        <f t="shared" si="20"/>
        <v>0</v>
      </c>
      <c r="I20" s="68">
        <f t="shared" si="20"/>
        <v>0</v>
      </c>
      <c r="J20" s="68">
        <f t="shared" si="20"/>
        <v>0</v>
      </c>
      <c r="K20" s="68">
        <f t="shared" si="20"/>
        <v>0</v>
      </c>
      <c r="L20" s="68">
        <f t="shared" si="20"/>
        <v>0</v>
      </c>
      <c r="M20" s="68">
        <f t="shared" si="20"/>
        <v>0</v>
      </c>
      <c r="N20" s="68">
        <f t="shared" si="20"/>
        <v>0</v>
      </c>
      <c r="O20" s="68">
        <f t="shared" si="20"/>
        <v>0</v>
      </c>
      <c r="P20" s="68">
        <f t="shared" si="20"/>
        <v>0</v>
      </c>
      <c r="Q20" s="68">
        <f t="shared" si="20"/>
        <v>0</v>
      </c>
      <c r="R20" s="68">
        <f t="shared" si="20"/>
        <v>0</v>
      </c>
      <c r="S20" s="68">
        <f t="shared" si="20"/>
        <v>0</v>
      </c>
      <c r="T20" s="92"/>
      <c r="U20" s="68">
        <f t="shared" ref="U20:AL20" si="21">SQRT((6*U15*(U15-1))/((U15-2)*(U15+1)*(U15+3)))</f>
        <v>1.2247448713915889</v>
      </c>
      <c r="V20" s="68">
        <f t="shared" si="21"/>
        <v>0</v>
      </c>
      <c r="W20" s="68">
        <f t="shared" si="21"/>
        <v>0</v>
      </c>
      <c r="X20" s="68">
        <f t="shared" si="21"/>
        <v>0</v>
      </c>
      <c r="Y20" s="68">
        <f t="shared" si="21"/>
        <v>0</v>
      </c>
      <c r="Z20" s="68">
        <f t="shared" si="21"/>
        <v>0</v>
      </c>
      <c r="AA20" s="68">
        <f t="shared" si="21"/>
        <v>0</v>
      </c>
      <c r="AB20" s="68">
        <f t="shared" si="21"/>
        <v>0</v>
      </c>
      <c r="AC20" s="68">
        <f t="shared" si="21"/>
        <v>0</v>
      </c>
      <c r="AD20" s="68">
        <f t="shared" si="21"/>
        <v>0</v>
      </c>
      <c r="AE20" s="68">
        <f t="shared" si="21"/>
        <v>0</v>
      </c>
      <c r="AF20" s="68">
        <f t="shared" si="21"/>
        <v>0</v>
      </c>
      <c r="AG20" s="68">
        <f t="shared" si="21"/>
        <v>0</v>
      </c>
      <c r="AH20" s="68">
        <f t="shared" si="21"/>
        <v>0</v>
      </c>
      <c r="AI20" s="68">
        <f t="shared" si="21"/>
        <v>0</v>
      </c>
      <c r="AJ20" s="68">
        <f t="shared" si="21"/>
        <v>0</v>
      </c>
      <c r="AK20" s="68">
        <f t="shared" si="21"/>
        <v>0</v>
      </c>
      <c r="AL20" s="68">
        <f t="shared" si="21"/>
        <v>0</v>
      </c>
    </row>
    <row r="21" spans="1:38" x14ac:dyDescent="0.3">
      <c r="A21" s="10" t="s">
        <v>15</v>
      </c>
      <c r="B21" s="68" t="str">
        <f t="shared" ref="B21:S21" si="22">IF(ABS(B19/B20)&gt;NORMSINV(1-0.05/2),"non normal","normal")</f>
        <v>normal</v>
      </c>
      <c r="C21" s="68" t="e">
        <f t="shared" si="22"/>
        <v>#DIV/0!</v>
      </c>
      <c r="D21" s="68" t="e">
        <f t="shared" si="22"/>
        <v>#DIV/0!</v>
      </c>
      <c r="E21" s="68" t="e">
        <f t="shared" si="22"/>
        <v>#DIV/0!</v>
      </c>
      <c r="F21" s="68" t="e">
        <f t="shared" si="22"/>
        <v>#DIV/0!</v>
      </c>
      <c r="G21" s="68" t="e">
        <f t="shared" si="22"/>
        <v>#DIV/0!</v>
      </c>
      <c r="H21" s="68" t="e">
        <f t="shared" si="22"/>
        <v>#DIV/0!</v>
      </c>
      <c r="I21" s="68" t="e">
        <f t="shared" si="22"/>
        <v>#DIV/0!</v>
      </c>
      <c r="J21" s="68" t="e">
        <f t="shared" si="22"/>
        <v>#DIV/0!</v>
      </c>
      <c r="K21" s="68" t="e">
        <f t="shared" si="22"/>
        <v>#DIV/0!</v>
      </c>
      <c r="L21" s="68" t="e">
        <f t="shared" si="22"/>
        <v>#DIV/0!</v>
      </c>
      <c r="M21" s="68" t="e">
        <f t="shared" si="22"/>
        <v>#DIV/0!</v>
      </c>
      <c r="N21" s="68" t="e">
        <f t="shared" si="22"/>
        <v>#DIV/0!</v>
      </c>
      <c r="O21" s="68" t="e">
        <f t="shared" si="22"/>
        <v>#DIV/0!</v>
      </c>
      <c r="P21" s="68" t="e">
        <f t="shared" si="22"/>
        <v>#DIV/0!</v>
      </c>
      <c r="Q21" s="68" t="e">
        <f t="shared" si="22"/>
        <v>#DIV/0!</v>
      </c>
      <c r="R21" s="68" t="e">
        <f t="shared" si="22"/>
        <v>#DIV/0!</v>
      </c>
      <c r="S21" s="68" t="e">
        <f t="shared" si="22"/>
        <v>#DIV/0!</v>
      </c>
      <c r="T21" s="92"/>
      <c r="U21" s="68" t="str">
        <f t="shared" ref="U21:AL21" si="23">IF(ABS(U19/U20)&gt;NORMSINV(1-0.05/2),"non normal","normal")</f>
        <v>normal</v>
      </c>
      <c r="V21" s="68" t="e">
        <f t="shared" si="23"/>
        <v>#NUM!</v>
      </c>
      <c r="W21" s="68" t="e">
        <f t="shared" si="23"/>
        <v>#NUM!</v>
      </c>
      <c r="X21" s="68" t="e">
        <f t="shared" si="23"/>
        <v>#NUM!</v>
      </c>
      <c r="Y21" s="68" t="e">
        <f t="shared" si="23"/>
        <v>#NUM!</v>
      </c>
      <c r="Z21" s="68" t="e">
        <f t="shared" si="23"/>
        <v>#NUM!</v>
      </c>
      <c r="AA21" s="68" t="e">
        <f t="shared" si="23"/>
        <v>#NUM!</v>
      </c>
      <c r="AB21" s="68" t="e">
        <f t="shared" si="23"/>
        <v>#NUM!</v>
      </c>
      <c r="AC21" s="68" t="e">
        <f t="shared" si="23"/>
        <v>#NUM!</v>
      </c>
      <c r="AD21" s="68" t="e">
        <f t="shared" si="23"/>
        <v>#NUM!</v>
      </c>
      <c r="AE21" s="68" t="e">
        <f t="shared" si="23"/>
        <v>#NUM!</v>
      </c>
      <c r="AF21" s="68" t="e">
        <f t="shared" si="23"/>
        <v>#NUM!</v>
      </c>
      <c r="AG21" s="68" t="e">
        <f t="shared" si="23"/>
        <v>#NUM!</v>
      </c>
      <c r="AH21" s="68" t="e">
        <f t="shared" si="23"/>
        <v>#NUM!</v>
      </c>
      <c r="AI21" s="68" t="e">
        <f t="shared" si="23"/>
        <v>#NUM!</v>
      </c>
      <c r="AJ21" s="68" t="e">
        <f t="shared" si="23"/>
        <v>#NUM!</v>
      </c>
      <c r="AK21" s="68" t="e">
        <f t="shared" si="23"/>
        <v>#NUM!</v>
      </c>
      <c r="AL21" s="68" t="e">
        <f t="shared" si="23"/>
        <v>#NUM!</v>
      </c>
    </row>
    <row r="22" spans="1:38" x14ac:dyDescent="0.3">
      <c r="A22" s="9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</row>
    <row r="23" spans="1:38" x14ac:dyDescent="0.3">
      <c r="A23" s="9" t="s">
        <v>42</v>
      </c>
      <c r="B23" s="72">
        <f>ABS(B19/B20)</f>
        <v>0.51409401237300545</v>
      </c>
      <c r="C23" s="72" t="e">
        <f t="shared" ref="C23:AL23" si="24">ABS(C19/C20)</f>
        <v>#DIV/0!</v>
      </c>
      <c r="D23" s="72" t="e">
        <f t="shared" si="24"/>
        <v>#DIV/0!</v>
      </c>
      <c r="E23" s="72" t="e">
        <f t="shared" si="24"/>
        <v>#DIV/0!</v>
      </c>
      <c r="F23" s="72" t="e">
        <f t="shared" si="24"/>
        <v>#DIV/0!</v>
      </c>
      <c r="G23" s="72" t="e">
        <f t="shared" si="24"/>
        <v>#DIV/0!</v>
      </c>
      <c r="H23" s="72" t="e">
        <f t="shared" si="24"/>
        <v>#DIV/0!</v>
      </c>
      <c r="I23" s="72" t="e">
        <f t="shared" si="24"/>
        <v>#DIV/0!</v>
      </c>
      <c r="J23" s="72" t="e">
        <f t="shared" si="24"/>
        <v>#DIV/0!</v>
      </c>
      <c r="K23" s="72" t="e">
        <f t="shared" si="24"/>
        <v>#DIV/0!</v>
      </c>
      <c r="L23" s="72" t="e">
        <f t="shared" si="24"/>
        <v>#DIV/0!</v>
      </c>
      <c r="M23" s="72" t="e">
        <f t="shared" si="24"/>
        <v>#DIV/0!</v>
      </c>
      <c r="N23" s="72" t="e">
        <f t="shared" si="24"/>
        <v>#DIV/0!</v>
      </c>
      <c r="O23" s="72" t="e">
        <f t="shared" si="24"/>
        <v>#DIV/0!</v>
      </c>
      <c r="P23" s="72" t="e">
        <f t="shared" si="24"/>
        <v>#DIV/0!</v>
      </c>
      <c r="Q23" s="72" t="e">
        <f t="shared" si="24"/>
        <v>#DIV/0!</v>
      </c>
      <c r="R23" s="72" t="e">
        <f t="shared" si="24"/>
        <v>#DIV/0!</v>
      </c>
      <c r="S23" s="72" t="e">
        <f t="shared" si="24"/>
        <v>#DIV/0!</v>
      </c>
      <c r="T23" s="72"/>
      <c r="U23" s="72">
        <f t="shared" si="24"/>
        <v>0.38304236890167709</v>
      </c>
      <c r="V23" s="72" t="e">
        <f t="shared" si="24"/>
        <v>#NUM!</v>
      </c>
      <c r="W23" s="72" t="e">
        <f t="shared" si="24"/>
        <v>#NUM!</v>
      </c>
      <c r="X23" s="72" t="e">
        <f t="shared" si="24"/>
        <v>#NUM!</v>
      </c>
      <c r="Y23" s="72" t="e">
        <f t="shared" si="24"/>
        <v>#NUM!</v>
      </c>
      <c r="Z23" s="72" t="e">
        <f t="shared" si="24"/>
        <v>#NUM!</v>
      </c>
      <c r="AA23" s="72" t="e">
        <f t="shared" si="24"/>
        <v>#NUM!</v>
      </c>
      <c r="AB23" s="72" t="e">
        <f t="shared" si="24"/>
        <v>#NUM!</v>
      </c>
      <c r="AC23" s="72" t="e">
        <f t="shared" si="24"/>
        <v>#NUM!</v>
      </c>
      <c r="AD23" s="72" t="e">
        <f t="shared" si="24"/>
        <v>#NUM!</v>
      </c>
      <c r="AE23" s="72" t="e">
        <f t="shared" si="24"/>
        <v>#NUM!</v>
      </c>
      <c r="AF23" s="72" t="e">
        <f t="shared" si="24"/>
        <v>#NUM!</v>
      </c>
      <c r="AG23" s="72" t="e">
        <f t="shared" si="24"/>
        <v>#NUM!</v>
      </c>
      <c r="AH23" s="72" t="e">
        <f t="shared" si="24"/>
        <v>#NUM!</v>
      </c>
      <c r="AI23" s="72" t="e">
        <f t="shared" si="24"/>
        <v>#NUM!</v>
      </c>
      <c r="AJ23" s="72" t="e">
        <f t="shared" si="24"/>
        <v>#NUM!</v>
      </c>
      <c r="AK23" s="72" t="e">
        <f t="shared" si="24"/>
        <v>#NUM!</v>
      </c>
      <c r="AL23" s="72" t="e">
        <f t="shared" si="24"/>
        <v>#NUM!</v>
      </c>
    </row>
    <row r="24" spans="1:38" x14ac:dyDescent="0.3">
      <c r="A24" s="93" t="s">
        <v>43</v>
      </c>
      <c r="B24" s="72" t="str">
        <f t="shared" ref="B24:I24" si="25">IF(B23&lt;U23,"Normal","Lognormal")</f>
        <v>Lognormal</v>
      </c>
      <c r="C24" s="72" t="e">
        <f t="shared" si="25"/>
        <v>#DIV/0!</v>
      </c>
      <c r="D24" s="72" t="e">
        <f t="shared" si="25"/>
        <v>#DIV/0!</v>
      </c>
      <c r="E24" s="72" t="e">
        <f t="shared" si="25"/>
        <v>#DIV/0!</v>
      </c>
      <c r="F24" s="72" t="e">
        <f t="shared" si="25"/>
        <v>#DIV/0!</v>
      </c>
      <c r="G24" s="72" t="e">
        <f t="shared" si="25"/>
        <v>#DIV/0!</v>
      </c>
      <c r="H24" s="72" t="e">
        <f t="shared" si="25"/>
        <v>#DIV/0!</v>
      </c>
      <c r="I24" s="72" t="e">
        <f t="shared" si="25"/>
        <v>#DIV/0!</v>
      </c>
      <c r="J24" s="72" t="e">
        <f>IF(J23&lt;AC23,"Normal","Lognormal")</f>
        <v>#DIV/0!</v>
      </c>
      <c r="K24" s="72" t="e">
        <f t="shared" ref="K24:Q24" si="26">IF(K23&lt;AD23,"Normal","Lognormal")</f>
        <v>#DIV/0!</v>
      </c>
      <c r="L24" s="72" t="e">
        <f>IF(L23&lt;AE23,"Normal","Lognormal")</f>
        <v>#DIV/0!</v>
      </c>
      <c r="M24" s="72" t="e">
        <f t="shared" si="26"/>
        <v>#DIV/0!</v>
      </c>
      <c r="N24" s="72" t="e">
        <f t="shared" si="26"/>
        <v>#DIV/0!</v>
      </c>
      <c r="O24" s="72" t="e">
        <f t="shared" si="26"/>
        <v>#DIV/0!</v>
      </c>
      <c r="P24" s="72" t="e">
        <f t="shared" si="26"/>
        <v>#DIV/0!</v>
      </c>
      <c r="Q24" s="72" t="e">
        <f t="shared" si="26"/>
        <v>#DIV/0!</v>
      </c>
      <c r="R24" s="72" t="e">
        <f>IF(R23&lt;AK23,"Normal","Lognormal")</f>
        <v>#DIV/0!</v>
      </c>
      <c r="S24" s="72" t="e">
        <f>IF(S23&lt;AL23,"Normal","Lognormal")</f>
        <v>#DIV/0!</v>
      </c>
    </row>
    <row r="25" spans="1:38" x14ac:dyDescent="0.3">
      <c r="B25" s="72">
        <v>1</v>
      </c>
      <c r="C25" s="72">
        <v>2</v>
      </c>
      <c r="D25" s="72">
        <v>3</v>
      </c>
      <c r="E25" s="72">
        <v>4</v>
      </c>
      <c r="F25" s="72">
        <v>5</v>
      </c>
      <c r="G25" s="72">
        <v>6</v>
      </c>
      <c r="H25" s="72">
        <v>7</v>
      </c>
      <c r="I25" s="72">
        <v>8</v>
      </c>
      <c r="J25" s="72">
        <v>9</v>
      </c>
      <c r="K25" s="72">
        <v>10</v>
      </c>
      <c r="L25" s="72">
        <v>11</v>
      </c>
      <c r="M25" s="72">
        <v>12</v>
      </c>
      <c r="N25" s="72">
        <v>13</v>
      </c>
      <c r="O25" s="72">
        <v>14</v>
      </c>
      <c r="P25" s="72">
        <v>15</v>
      </c>
      <c r="Q25" s="72">
        <v>16</v>
      </c>
      <c r="R25" s="72">
        <v>17</v>
      </c>
      <c r="S25" s="72">
        <v>18</v>
      </c>
    </row>
  </sheetData>
  <sheetProtection algorithmName="SHA-512" hashValue="P4tPXkloliJceutjrVgiiOgo0xG/56w0d5h/UND+nsa3c4ZnW4Q1es9bFkQLDqX9tx9z9Mc0ZKI3dS6KyCdsZQ==" saltValue="Q3+sDVtAw9NSBP1dyE/G9A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D1098-EA7A-4E31-A679-54413E809486}">
  <sheetPr>
    <tabColor theme="3" tint="0.59999389629810485"/>
    <pageSetUpPr fitToPage="1"/>
  </sheetPr>
  <dimension ref="A1:AE170"/>
  <sheetViews>
    <sheetView topLeftCell="A35" zoomScale="90" zoomScaleNormal="90" workbookViewId="0">
      <selection activeCell="D123" sqref="D123"/>
    </sheetView>
  </sheetViews>
  <sheetFormatPr defaultColWidth="9.109375" defaultRowHeight="14.4" x14ac:dyDescent="0.3"/>
  <cols>
    <col min="1" max="1" width="20.33203125" style="14" customWidth="1"/>
    <col min="2" max="2" width="27.6640625" style="14" customWidth="1"/>
    <col min="3" max="3" width="25.33203125" style="14" customWidth="1"/>
    <col min="4" max="4" width="20.33203125" style="14" customWidth="1"/>
    <col min="5" max="5" width="19" style="14" customWidth="1"/>
    <col min="6" max="6" width="22.6640625" style="14" customWidth="1"/>
    <col min="7" max="8" width="9.109375" style="14"/>
    <col min="9" max="9" width="11" style="14" bestFit="1" customWidth="1"/>
    <col min="10" max="16384" width="9.109375" style="14"/>
  </cols>
  <sheetData>
    <row r="1" spans="1:31" s="2" customFormat="1" ht="13.2" x14ac:dyDescent="0.25">
      <c r="A1" s="1"/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9"/>
    </row>
    <row r="2" spans="1:31" s="2" customFormat="1" ht="13.2" x14ac:dyDescent="0.25">
      <c r="A2" s="3" t="s">
        <v>2</v>
      </c>
      <c r="B2" s="4" t="s">
        <v>171</v>
      </c>
      <c r="C2" s="4" t="s">
        <v>164</v>
      </c>
      <c r="D2" s="4"/>
      <c r="E2" s="4"/>
      <c r="F2" s="4"/>
      <c r="G2" s="4"/>
      <c r="H2" s="4"/>
      <c r="I2" s="39"/>
      <c r="J2" s="39"/>
      <c r="K2" s="4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</row>
    <row r="3" spans="1:31" s="5" customFormat="1" ht="13.2" x14ac:dyDescent="0.25">
      <c r="A3" s="54">
        <v>1</v>
      </c>
      <c r="B3" s="132">
        <v>2.1797869264774643E-12</v>
      </c>
      <c r="C3" s="132">
        <v>1.2325702421929319E-11</v>
      </c>
      <c r="D3" s="42"/>
      <c r="E3" s="42"/>
      <c r="F3" s="42"/>
      <c r="G3" s="42"/>
      <c r="H3" s="42"/>
      <c r="I3" s="42"/>
      <c r="J3" s="42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31" s="5" customFormat="1" ht="13.2" x14ac:dyDescent="0.25">
      <c r="A4" s="54">
        <v>2</v>
      </c>
      <c r="B4" s="132">
        <v>2.4993153135369864E-12</v>
      </c>
      <c r="C4" s="132">
        <v>1.566036464046716E-11</v>
      </c>
      <c r="D4" s="42"/>
      <c r="E4" s="42"/>
      <c r="F4" s="42"/>
      <c r="G4" s="42"/>
      <c r="H4" s="42"/>
      <c r="I4" s="42"/>
      <c r="J4" s="42"/>
      <c r="K4" s="42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31" s="5" customFormat="1" ht="13.2" x14ac:dyDescent="0.25">
      <c r="A5" s="54">
        <v>3</v>
      </c>
      <c r="B5" s="132">
        <v>1.9737350403176013E-12</v>
      </c>
      <c r="C5" s="132">
        <v>4.1227722043676868E-12</v>
      </c>
      <c r="D5" s="42"/>
      <c r="E5" s="42"/>
      <c r="F5" s="42"/>
      <c r="G5" s="42"/>
      <c r="H5" s="42"/>
      <c r="I5" s="42"/>
      <c r="J5" s="42"/>
      <c r="K5" s="42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31" s="5" customFormat="1" ht="13.2" x14ac:dyDescent="0.25">
      <c r="A6" s="54">
        <v>4</v>
      </c>
      <c r="B6" s="41"/>
      <c r="C6" s="41"/>
      <c r="D6" s="42"/>
      <c r="E6" s="42"/>
      <c r="F6" s="42"/>
      <c r="G6" s="42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31" s="5" customFormat="1" ht="13.2" x14ac:dyDescent="0.25">
      <c r="A7" s="54">
        <v>5</v>
      </c>
      <c r="B7" s="41"/>
      <c r="C7" s="41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</row>
    <row r="8" spans="1:31" s="5" customFormat="1" ht="13.2" x14ac:dyDescent="0.25">
      <c r="A8" s="54">
        <v>6</v>
      </c>
      <c r="B8" s="50"/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</row>
    <row r="9" spans="1:31" s="5" customFormat="1" ht="13.2" x14ac:dyDescent="0.25">
      <c r="A9" s="54">
        <v>7</v>
      </c>
      <c r="B9" s="50"/>
      <c r="C9" s="50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spans="1:31" s="5" customFormat="1" ht="13.2" x14ac:dyDescent="0.25">
      <c r="A10" s="54">
        <v>8</v>
      </c>
      <c r="B10" s="50"/>
      <c r="C10" s="50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</row>
    <row r="11" spans="1:31" s="5" customFormat="1" ht="13.2" x14ac:dyDescent="0.25">
      <c r="A11" s="54">
        <v>9</v>
      </c>
      <c r="B11" s="55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</row>
    <row r="12" spans="1:31" s="5" customFormat="1" ht="13.2" x14ac:dyDescent="0.25">
      <c r="A12" s="54">
        <v>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1" s="5" customFormat="1" ht="13.2" x14ac:dyDescent="0.25">
      <c r="A13" s="54">
        <v>11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1" s="5" customFormat="1" ht="13.2" x14ac:dyDescent="0.25">
      <c r="A14" s="54">
        <v>12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s="5" customFormat="1" ht="13.2" x14ac:dyDescent="0.25">
      <c r="A15" s="54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s="5" customFormat="1" ht="13.2" x14ac:dyDescent="0.25">
      <c r="A16" s="54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1:31" s="5" customFormat="1" ht="13.2" x14ac:dyDescent="0.25">
      <c r="A17" s="54">
        <v>15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1:31" s="5" customFormat="1" ht="13.2" x14ac:dyDescent="0.25">
      <c r="A18" s="54">
        <v>16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1:31" s="5" customFormat="1" ht="13.2" x14ac:dyDescent="0.25">
      <c r="A19" s="54">
        <v>17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1:31" s="5" customFormat="1" ht="13.2" x14ac:dyDescent="0.25">
      <c r="A20" s="54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1:31" s="5" customFormat="1" ht="13.2" x14ac:dyDescent="0.25">
      <c r="A21" s="54">
        <v>19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1:31" s="5" customFormat="1" ht="13.2" x14ac:dyDescent="0.25">
      <c r="A22" s="54">
        <v>20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1:31" s="5" customFormat="1" ht="13.2" x14ac:dyDescent="0.25">
      <c r="A23" s="54">
        <v>21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1" s="5" customFormat="1" ht="13.2" x14ac:dyDescent="0.25">
      <c r="A24" s="54">
        <v>22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</row>
    <row r="25" spans="1:31" s="5" customFormat="1" ht="13.2" x14ac:dyDescent="0.25">
      <c r="A25" s="54">
        <v>23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</row>
    <row r="26" spans="1:31" s="5" customFormat="1" ht="13.2" x14ac:dyDescent="0.25">
      <c r="A26" s="54">
        <v>24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</row>
    <row r="27" spans="1:31" s="5" customFormat="1" ht="13.2" x14ac:dyDescent="0.25">
      <c r="A27" s="54">
        <v>25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s="5" customFormat="1" ht="13.2" x14ac:dyDescent="0.25">
      <c r="A28" s="54">
        <v>26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s="5" customFormat="1" ht="13.2" x14ac:dyDescent="0.25">
      <c r="A29" s="54">
        <v>27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s="5" customFormat="1" ht="13.2" x14ac:dyDescent="0.25">
      <c r="A30" s="54">
        <v>28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s="5" customFormat="1" ht="13.2" x14ac:dyDescent="0.25">
      <c r="A31" s="54">
        <v>29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s="5" customFormat="1" ht="13.2" x14ac:dyDescent="0.25">
      <c r="A32" s="54">
        <v>30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s="5" customFormat="1" ht="13.2" x14ac:dyDescent="0.25">
      <c r="A33" s="54">
        <v>31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s="5" customFormat="1" ht="13.2" x14ac:dyDescent="0.25">
      <c r="A34" s="54">
        <v>32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s="5" customFormat="1" ht="13.2" x14ac:dyDescent="0.25">
      <c r="A35" s="54">
        <v>33</v>
      </c>
      <c r="B35" s="44"/>
      <c r="C35" s="44"/>
      <c r="D35" s="44"/>
      <c r="E35" s="44"/>
      <c r="F35" s="44"/>
      <c r="G35" s="44"/>
      <c r="H35" s="44"/>
      <c r="I35" s="44"/>
      <c r="J35" s="44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s="5" customFormat="1" ht="13.2" x14ac:dyDescent="0.25">
      <c r="A36" s="54">
        <v>34</v>
      </c>
      <c r="B36" s="44"/>
      <c r="C36" s="44"/>
      <c r="D36" s="44"/>
      <c r="E36" s="44"/>
      <c r="F36" s="44"/>
      <c r="G36" s="44"/>
      <c r="H36" s="44"/>
      <c r="I36" s="44"/>
      <c r="J36" s="44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s="5" customFormat="1" ht="13.2" x14ac:dyDescent="0.25">
      <c r="A37" s="54">
        <v>35</v>
      </c>
      <c r="B37" s="44"/>
      <c r="C37" s="44"/>
      <c r="D37" s="44"/>
      <c r="E37" s="44"/>
      <c r="F37" s="44"/>
      <c r="G37" s="44"/>
      <c r="H37" s="44"/>
      <c r="I37" s="44"/>
      <c r="J37" s="4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s="8" customFormat="1" x14ac:dyDescent="0.3">
      <c r="A38" s="173" t="s">
        <v>44</v>
      </c>
      <c r="B38" s="174"/>
      <c r="C38" s="174"/>
      <c r="D38" s="174"/>
      <c r="E38" s="6"/>
      <c r="F38" s="6"/>
      <c r="G38" s="6"/>
      <c r="H38" s="6"/>
      <c r="I38" s="6"/>
      <c r="J38" s="6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s="8" customFormat="1" ht="13.2" x14ac:dyDescent="0.25">
      <c r="A39" s="9"/>
      <c r="B39" s="6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s="8" customFormat="1" x14ac:dyDescent="0.3">
      <c r="A40" s="10" t="s">
        <v>4</v>
      </c>
      <c r="B40" s="67" t="s">
        <v>0</v>
      </c>
      <c r="C40" s="67" t="s">
        <v>45</v>
      </c>
      <c r="D40" s="6"/>
      <c r="E40" s="6"/>
      <c r="F40" s="6"/>
      <c r="G40" t="s">
        <v>12</v>
      </c>
      <c r="H40" s="6"/>
      <c r="I40" s="6"/>
      <c r="J40" s="6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s="8" customFormat="1" x14ac:dyDescent="0.25">
      <c r="A41" s="10" t="s">
        <v>5</v>
      </c>
      <c r="B41" s="68">
        <f>COUNT(B3:AE37)</f>
        <v>6</v>
      </c>
      <c r="C41" s="68">
        <f>COUNT(B51:AE85)</f>
        <v>6</v>
      </c>
      <c r="D41" s="6"/>
      <c r="E41" s="6"/>
      <c r="F41" s="6"/>
      <c r="G41" s="94" t="s">
        <v>14</v>
      </c>
      <c r="H41" s="6"/>
      <c r="I41" s="6"/>
      <c r="J41" s="6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s="8" customFormat="1" x14ac:dyDescent="0.3">
      <c r="A42" s="10" t="s">
        <v>6</v>
      </c>
      <c r="B42" s="73">
        <f>KURT(B3:AE37)</f>
        <v>-1.115162295117746</v>
      </c>
      <c r="C42" s="73">
        <f>KURT(B51:AE85)</f>
        <v>-1.865114456438457</v>
      </c>
      <c r="D42" s="6"/>
      <c r="E42" s="6"/>
      <c r="F42" s="6"/>
      <c r="G42" t="s">
        <v>16</v>
      </c>
      <c r="H42" s="6"/>
      <c r="I42" s="6"/>
      <c r="J42" s="6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s="8" customFormat="1" ht="13.2" x14ac:dyDescent="0.25">
      <c r="A43" s="10" t="s">
        <v>8</v>
      </c>
      <c r="B43" s="68">
        <f>SQRT(24*B41*(B41^2-1)/((B41-2)*(B41+3)*(B41-3)*(B41+5)))</f>
        <v>2.059714602177749</v>
      </c>
      <c r="C43" s="68">
        <f>SQRT(24*C41*(C41^2-1)/((C41-2)*(C41+3)*(C41-3)*(C41+5)))</f>
        <v>2.059714602177749</v>
      </c>
      <c r="D43" s="6"/>
      <c r="E43" s="6" t="s">
        <v>46</v>
      </c>
      <c r="F43" s="45">
        <f>AVERAGE(B3:AE37)</f>
        <v>6.4602794245160364E-12</v>
      </c>
      <c r="G43" s="6"/>
      <c r="H43" s="6"/>
      <c r="I43" s="6"/>
      <c r="J43" s="6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s="8" customFormat="1" ht="13.2" x14ac:dyDescent="0.25">
      <c r="A44" s="10" t="s">
        <v>10</v>
      </c>
      <c r="B44" s="68" t="str">
        <f>IF(ABS(B42/B43)&gt;NORMSINV(1-0.05/2),"non normal","normal")</f>
        <v>normal</v>
      </c>
      <c r="C44" s="68" t="str">
        <f>IF(ABS(C42/C43)&gt;NORMSINV(1-0.05/2),"non normal","normal")</f>
        <v>normal</v>
      </c>
      <c r="D44" s="6"/>
      <c r="E44" s="6" t="s">
        <v>47</v>
      </c>
      <c r="F44" s="45">
        <f>VAR(B3:AE37)</f>
        <v>3.5729925629840758E-23</v>
      </c>
      <c r="G44" s="6"/>
      <c r="H44" s="6"/>
      <c r="I44" s="6"/>
      <c r="J44" s="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s="8" customFormat="1" ht="13.2" x14ac:dyDescent="0.25">
      <c r="A45" s="10" t="s">
        <v>11</v>
      </c>
      <c r="B45" s="69">
        <f>SKEW(B3:AE37)</f>
        <v>1.0350177094762814</v>
      </c>
      <c r="C45" s="69">
        <f>SKEW(B51:AE85)</f>
        <v>0.70201805007531526</v>
      </c>
      <c r="D45" s="6"/>
      <c r="E45" s="6"/>
      <c r="F45" s="6"/>
      <c r="G45" s="6"/>
      <c r="H45" s="6"/>
      <c r="I45" s="6"/>
      <c r="J45" s="6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s="8" customFormat="1" ht="13.2" x14ac:dyDescent="0.25">
      <c r="A46" s="10" t="s">
        <v>13</v>
      </c>
      <c r="B46" s="68">
        <f>SQRT((6*B41*(B41-1))/((B41-2)*(B41+1)*(B41+3)))</f>
        <v>0.84515425472851657</v>
      </c>
      <c r="C46" s="68">
        <f>SQRT((6*C41*(C41-1))/((C41-2)*(C41+1)*(C41+3)))</f>
        <v>0.84515425472851657</v>
      </c>
      <c r="D46" s="65" t="s">
        <v>18</v>
      </c>
      <c r="E46" s="65" t="s">
        <v>19</v>
      </c>
      <c r="F46" s="65" t="s">
        <v>20</v>
      </c>
      <c r="G46" s="6"/>
      <c r="H46" s="6"/>
      <c r="I46" s="6"/>
      <c r="J46" s="6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s="8" customFormat="1" ht="13.2" x14ac:dyDescent="0.25">
      <c r="A47" s="10" t="s">
        <v>15</v>
      </c>
      <c r="B47" s="68" t="str">
        <f>IF(ABS(B45/B46)&gt;NORMSINV(1-0.05/2),"non normal","normal")</f>
        <v>normal</v>
      </c>
      <c r="C47" s="68" t="str">
        <f>IF(ABS(C45/C46)&gt;NORMSINV(1-0.05/2),"non normal","normal")</f>
        <v>normal</v>
      </c>
      <c r="D47" s="66" t="str">
        <f>IF(AND(B44="normal", B47="normal"),"normal", "non normal")</f>
        <v>normal</v>
      </c>
      <c r="E47" s="66" t="str">
        <f>IF(AND(C44="normal", C47="normal"),"normal", "non normal")</f>
        <v>normal</v>
      </c>
      <c r="F47" s="97" t="str">
        <f>IF(AND(D47="Normal",E47="Normal"),IF(B48&lt;C48,"Normal","Lognormal"),IF(D47="normal","Normal",IF(E47="normal","Lognormal","Skewed")))</f>
        <v>Lognormal</v>
      </c>
      <c r="G47" s="6"/>
      <c r="H47" s="6"/>
      <c r="I47" s="6"/>
      <c r="J47" s="6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s="8" customFormat="1" x14ac:dyDescent="0.3">
      <c r="A48" s="10" t="s">
        <v>17</v>
      </c>
      <c r="B48" s="68">
        <f>ABS(B45/B46)</f>
        <v>1.2246494692365399</v>
      </c>
      <c r="C48" s="68">
        <f>ABS(C45/C46)</f>
        <v>0.83063895868431725</v>
      </c>
      <c r="D48" s="11"/>
      <c r="E48" s="11"/>
      <c r="F48" s="6"/>
      <c r="G48" s="6"/>
      <c r="H48" s="6"/>
      <c r="I48" s="6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 x14ac:dyDescent="0.3">
      <c r="A49" s="13"/>
      <c r="B49" s="51" t="s">
        <v>48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3"/>
    </row>
    <row r="50" spans="1:31" x14ac:dyDescent="0.3">
      <c r="A50" s="15" t="s">
        <v>2</v>
      </c>
      <c r="B50" s="56" t="str">
        <f>IF(B2&gt;0,B2,"")</f>
        <v>USS-GraniteCity-IL</v>
      </c>
      <c r="C50" s="56" t="str">
        <f t="shared" ref="C50:AE50" si="0">IF(C2&gt;0,C2,"")</f>
        <v>CC-BurnsHarbor-IN</v>
      </c>
      <c r="D50" s="56" t="str">
        <f t="shared" si="0"/>
        <v/>
      </c>
      <c r="E50" s="56" t="str">
        <f t="shared" si="0"/>
        <v/>
      </c>
      <c r="F50" s="56" t="str">
        <f t="shared" si="0"/>
        <v/>
      </c>
      <c r="G50" s="56" t="str">
        <f t="shared" si="0"/>
        <v/>
      </c>
      <c r="H50" s="56" t="str">
        <f t="shared" si="0"/>
        <v/>
      </c>
      <c r="I50" s="56" t="str">
        <f t="shared" si="0"/>
        <v/>
      </c>
      <c r="J50" s="56" t="str">
        <f t="shared" si="0"/>
        <v/>
      </c>
      <c r="K50" s="56" t="str">
        <f t="shared" si="0"/>
        <v/>
      </c>
      <c r="L50" s="56" t="str">
        <f t="shared" si="0"/>
        <v/>
      </c>
      <c r="M50" s="56" t="str">
        <f t="shared" si="0"/>
        <v/>
      </c>
      <c r="N50" s="56" t="str">
        <f t="shared" si="0"/>
        <v/>
      </c>
      <c r="O50" s="56" t="str">
        <f t="shared" si="0"/>
        <v/>
      </c>
      <c r="P50" s="56" t="str">
        <f t="shared" si="0"/>
        <v/>
      </c>
      <c r="Q50" s="56" t="str">
        <f t="shared" si="0"/>
        <v/>
      </c>
      <c r="R50" s="56" t="str">
        <f t="shared" si="0"/>
        <v/>
      </c>
      <c r="S50" s="56" t="str">
        <f t="shared" si="0"/>
        <v/>
      </c>
      <c r="T50" s="56" t="str">
        <f t="shared" si="0"/>
        <v/>
      </c>
      <c r="U50" s="56" t="str">
        <f t="shared" si="0"/>
        <v/>
      </c>
      <c r="V50" s="56" t="str">
        <f t="shared" si="0"/>
        <v/>
      </c>
      <c r="W50" s="56" t="str">
        <f t="shared" si="0"/>
        <v/>
      </c>
      <c r="X50" s="56" t="str">
        <f t="shared" si="0"/>
        <v/>
      </c>
      <c r="Y50" s="56" t="str">
        <f t="shared" si="0"/>
        <v/>
      </c>
      <c r="Z50" s="56" t="str">
        <f t="shared" si="0"/>
        <v/>
      </c>
      <c r="AA50" s="56" t="str">
        <f t="shared" si="0"/>
        <v/>
      </c>
      <c r="AB50" s="56" t="str">
        <f t="shared" si="0"/>
        <v/>
      </c>
      <c r="AC50" s="56" t="str">
        <f t="shared" si="0"/>
        <v/>
      </c>
      <c r="AD50" s="56" t="str">
        <f t="shared" si="0"/>
        <v/>
      </c>
      <c r="AE50" s="56" t="str">
        <f t="shared" si="0"/>
        <v/>
      </c>
    </row>
    <row r="51" spans="1:31" x14ac:dyDescent="0.3">
      <c r="A51" s="57">
        <v>1</v>
      </c>
      <c r="B51" s="58">
        <f>IF(B3&gt;0,LN(B3),"")</f>
        <v>-26.851793984052382</v>
      </c>
      <c r="C51" s="58">
        <f t="shared" ref="C51:AE63" si="1">IF(C3&gt;0,LN(C3),"")</f>
        <v>-25.119334405986489</v>
      </c>
      <c r="D51" s="58" t="str">
        <f t="shared" si="1"/>
        <v/>
      </c>
      <c r="E51" s="58" t="str">
        <f t="shared" si="1"/>
        <v/>
      </c>
      <c r="F51" s="58" t="str">
        <f t="shared" si="1"/>
        <v/>
      </c>
      <c r="G51" s="58" t="str">
        <f t="shared" si="1"/>
        <v/>
      </c>
      <c r="H51" s="58" t="str">
        <f t="shared" si="1"/>
        <v/>
      </c>
      <c r="I51" s="58" t="str">
        <f t="shared" si="1"/>
        <v/>
      </c>
      <c r="J51" s="58" t="str">
        <f t="shared" si="1"/>
        <v/>
      </c>
      <c r="K51" s="58" t="str">
        <f t="shared" si="1"/>
        <v/>
      </c>
      <c r="L51" s="58" t="str">
        <f t="shared" si="1"/>
        <v/>
      </c>
      <c r="M51" s="58" t="str">
        <f t="shared" si="1"/>
        <v/>
      </c>
      <c r="N51" s="58" t="str">
        <f t="shared" si="1"/>
        <v/>
      </c>
      <c r="O51" s="58" t="str">
        <f t="shared" si="1"/>
        <v/>
      </c>
      <c r="P51" s="58" t="str">
        <f t="shared" si="1"/>
        <v/>
      </c>
      <c r="Q51" s="58" t="str">
        <f t="shared" si="1"/>
        <v/>
      </c>
      <c r="R51" s="58" t="str">
        <f t="shared" si="1"/>
        <v/>
      </c>
      <c r="S51" s="58" t="str">
        <f t="shared" si="1"/>
        <v/>
      </c>
      <c r="T51" s="58" t="str">
        <f t="shared" si="1"/>
        <v/>
      </c>
      <c r="U51" s="58" t="str">
        <f t="shared" si="1"/>
        <v/>
      </c>
      <c r="V51" s="58" t="str">
        <f t="shared" si="1"/>
        <v/>
      </c>
      <c r="W51" s="58" t="str">
        <f t="shared" si="1"/>
        <v/>
      </c>
      <c r="X51" s="58" t="str">
        <f t="shared" si="1"/>
        <v/>
      </c>
      <c r="Y51" s="58" t="str">
        <f t="shared" si="1"/>
        <v/>
      </c>
      <c r="Z51" s="58" t="str">
        <f t="shared" si="1"/>
        <v/>
      </c>
      <c r="AA51" s="58" t="str">
        <f t="shared" si="1"/>
        <v/>
      </c>
      <c r="AB51" s="58" t="str">
        <f t="shared" si="1"/>
        <v/>
      </c>
      <c r="AC51" s="58" t="str">
        <f t="shared" si="1"/>
        <v/>
      </c>
      <c r="AD51" s="58" t="str">
        <f t="shared" si="1"/>
        <v/>
      </c>
      <c r="AE51" s="58" t="str">
        <f t="shared" si="1"/>
        <v/>
      </c>
    </row>
    <row r="52" spans="1:31" x14ac:dyDescent="0.3">
      <c r="A52" s="57">
        <v>2</v>
      </c>
      <c r="B52" s="58">
        <f t="shared" ref="B52:Q67" si="2">IF(B4&gt;0,LN(B4),"")</f>
        <v>-26.715004296150092</v>
      </c>
      <c r="C52" s="58">
        <f t="shared" si="2"/>
        <v>-24.879888140805104</v>
      </c>
      <c r="D52" s="58" t="str">
        <f t="shared" si="2"/>
        <v/>
      </c>
      <c r="E52" s="58" t="str">
        <f t="shared" si="2"/>
        <v/>
      </c>
      <c r="F52" s="58" t="str">
        <f t="shared" si="2"/>
        <v/>
      </c>
      <c r="G52" s="58" t="str">
        <f t="shared" si="2"/>
        <v/>
      </c>
      <c r="H52" s="58" t="str">
        <f t="shared" si="2"/>
        <v/>
      </c>
      <c r="I52" s="58" t="str">
        <f t="shared" si="2"/>
        <v/>
      </c>
      <c r="J52" s="58" t="str">
        <f t="shared" si="2"/>
        <v/>
      </c>
      <c r="K52" s="58" t="str">
        <f t="shared" si="2"/>
        <v/>
      </c>
      <c r="L52" s="58" t="str">
        <f t="shared" si="2"/>
        <v/>
      </c>
      <c r="M52" s="58" t="str">
        <f t="shared" si="1"/>
        <v/>
      </c>
      <c r="N52" s="58" t="str">
        <f t="shared" si="1"/>
        <v/>
      </c>
      <c r="O52" s="58" t="str">
        <f t="shared" si="1"/>
        <v/>
      </c>
      <c r="P52" s="58" t="str">
        <f t="shared" si="1"/>
        <v/>
      </c>
      <c r="Q52" s="58" t="str">
        <f t="shared" si="1"/>
        <v/>
      </c>
      <c r="R52" s="58" t="str">
        <f t="shared" si="1"/>
        <v/>
      </c>
      <c r="S52" s="58" t="str">
        <f t="shared" si="1"/>
        <v/>
      </c>
      <c r="T52" s="58" t="str">
        <f t="shared" si="1"/>
        <v/>
      </c>
      <c r="U52" s="58" t="str">
        <f t="shared" si="1"/>
        <v/>
      </c>
      <c r="V52" s="58" t="str">
        <f t="shared" si="1"/>
        <v/>
      </c>
      <c r="W52" s="58" t="str">
        <f t="shared" si="1"/>
        <v/>
      </c>
      <c r="X52" s="58" t="str">
        <f t="shared" si="1"/>
        <v/>
      </c>
      <c r="Y52" s="58" t="str">
        <f t="shared" si="1"/>
        <v/>
      </c>
      <c r="Z52" s="58" t="str">
        <f t="shared" si="1"/>
        <v/>
      </c>
      <c r="AA52" s="58" t="str">
        <f t="shared" si="1"/>
        <v/>
      </c>
      <c r="AB52" s="58" t="str">
        <f t="shared" si="1"/>
        <v/>
      </c>
      <c r="AC52" s="58" t="str">
        <f t="shared" si="1"/>
        <v/>
      </c>
      <c r="AD52" s="58" t="str">
        <f t="shared" si="1"/>
        <v/>
      </c>
      <c r="AE52" s="58" t="str">
        <f t="shared" si="1"/>
        <v/>
      </c>
    </row>
    <row r="53" spans="1:31" x14ac:dyDescent="0.3">
      <c r="A53" s="57">
        <v>3</v>
      </c>
      <c r="B53" s="58">
        <f t="shared" si="2"/>
        <v>-26.951093408689328</v>
      </c>
      <c r="C53" s="58">
        <f t="shared" si="2"/>
        <v>-26.214495313701576</v>
      </c>
      <c r="D53" s="58" t="str">
        <f t="shared" si="2"/>
        <v/>
      </c>
      <c r="E53" s="58" t="str">
        <f t="shared" si="2"/>
        <v/>
      </c>
      <c r="F53" s="58" t="str">
        <f t="shared" si="2"/>
        <v/>
      </c>
      <c r="G53" s="58" t="str">
        <f t="shared" si="2"/>
        <v/>
      </c>
      <c r="H53" s="58" t="str">
        <f t="shared" si="2"/>
        <v/>
      </c>
      <c r="I53" s="58" t="str">
        <f t="shared" si="2"/>
        <v/>
      </c>
      <c r="J53" s="58" t="str">
        <f t="shared" si="2"/>
        <v/>
      </c>
      <c r="K53" s="58" t="str">
        <f t="shared" si="2"/>
        <v/>
      </c>
      <c r="L53" s="58" t="str">
        <f t="shared" si="2"/>
        <v/>
      </c>
      <c r="M53" s="58" t="str">
        <f t="shared" si="1"/>
        <v/>
      </c>
      <c r="N53" s="58" t="str">
        <f t="shared" si="1"/>
        <v/>
      </c>
      <c r="O53" s="58" t="str">
        <f t="shared" si="1"/>
        <v/>
      </c>
      <c r="P53" s="58" t="str">
        <f t="shared" si="1"/>
        <v/>
      </c>
      <c r="Q53" s="58" t="str">
        <f t="shared" si="1"/>
        <v/>
      </c>
      <c r="R53" s="58" t="str">
        <f t="shared" si="1"/>
        <v/>
      </c>
      <c r="S53" s="58" t="str">
        <f t="shared" si="1"/>
        <v/>
      </c>
      <c r="T53" s="58" t="str">
        <f t="shared" si="1"/>
        <v/>
      </c>
      <c r="U53" s="58" t="str">
        <f t="shared" si="1"/>
        <v/>
      </c>
      <c r="V53" s="58" t="str">
        <f t="shared" si="1"/>
        <v/>
      </c>
      <c r="W53" s="58" t="str">
        <f t="shared" si="1"/>
        <v/>
      </c>
      <c r="X53" s="58" t="str">
        <f t="shared" si="1"/>
        <v/>
      </c>
      <c r="Y53" s="58" t="str">
        <f t="shared" si="1"/>
        <v/>
      </c>
      <c r="Z53" s="58" t="str">
        <f t="shared" si="1"/>
        <v/>
      </c>
      <c r="AA53" s="58" t="str">
        <f t="shared" si="1"/>
        <v/>
      </c>
      <c r="AB53" s="58" t="str">
        <f t="shared" si="1"/>
        <v/>
      </c>
      <c r="AC53" s="58" t="str">
        <f t="shared" si="1"/>
        <v/>
      </c>
      <c r="AD53" s="58" t="str">
        <f t="shared" si="1"/>
        <v/>
      </c>
      <c r="AE53" s="58" t="str">
        <f t="shared" si="1"/>
        <v/>
      </c>
    </row>
    <row r="54" spans="1:31" x14ac:dyDescent="0.3">
      <c r="A54" s="57">
        <v>4</v>
      </c>
      <c r="B54" s="58" t="str">
        <f t="shared" si="2"/>
        <v/>
      </c>
      <c r="C54" s="58" t="str">
        <f t="shared" si="2"/>
        <v/>
      </c>
      <c r="D54" s="58" t="str">
        <f t="shared" si="2"/>
        <v/>
      </c>
      <c r="E54" s="58" t="str">
        <f t="shared" si="2"/>
        <v/>
      </c>
      <c r="F54" s="58" t="str">
        <f t="shared" si="2"/>
        <v/>
      </c>
      <c r="G54" s="58" t="str">
        <f t="shared" si="2"/>
        <v/>
      </c>
      <c r="H54" s="58" t="str">
        <f t="shared" si="2"/>
        <v/>
      </c>
      <c r="I54" s="58" t="str">
        <f t="shared" si="2"/>
        <v/>
      </c>
      <c r="J54" s="58" t="str">
        <f t="shared" si="2"/>
        <v/>
      </c>
      <c r="K54" s="58" t="str">
        <f t="shared" si="2"/>
        <v/>
      </c>
      <c r="L54" s="58" t="str">
        <f t="shared" si="2"/>
        <v/>
      </c>
      <c r="M54" s="58" t="str">
        <f t="shared" si="1"/>
        <v/>
      </c>
      <c r="N54" s="58" t="str">
        <f t="shared" si="1"/>
        <v/>
      </c>
      <c r="O54" s="58" t="str">
        <f t="shared" si="1"/>
        <v/>
      </c>
      <c r="P54" s="58" t="str">
        <f t="shared" si="1"/>
        <v/>
      </c>
      <c r="Q54" s="58" t="str">
        <f t="shared" si="1"/>
        <v/>
      </c>
      <c r="R54" s="58" t="str">
        <f t="shared" si="1"/>
        <v/>
      </c>
      <c r="S54" s="58" t="str">
        <f t="shared" si="1"/>
        <v/>
      </c>
      <c r="T54" s="58" t="str">
        <f t="shared" si="1"/>
        <v/>
      </c>
      <c r="U54" s="58" t="str">
        <f t="shared" si="1"/>
        <v/>
      </c>
      <c r="V54" s="58" t="str">
        <f t="shared" si="1"/>
        <v/>
      </c>
      <c r="W54" s="58" t="str">
        <f t="shared" si="1"/>
        <v/>
      </c>
      <c r="X54" s="58" t="str">
        <f t="shared" si="1"/>
        <v/>
      </c>
      <c r="Y54" s="58" t="str">
        <f t="shared" si="1"/>
        <v/>
      </c>
      <c r="Z54" s="58" t="str">
        <f t="shared" si="1"/>
        <v/>
      </c>
      <c r="AA54" s="58" t="str">
        <f t="shared" si="1"/>
        <v/>
      </c>
      <c r="AB54" s="58" t="str">
        <f t="shared" si="1"/>
        <v/>
      </c>
      <c r="AC54" s="58" t="str">
        <f t="shared" si="1"/>
        <v/>
      </c>
      <c r="AD54" s="58" t="str">
        <f t="shared" si="1"/>
        <v/>
      </c>
      <c r="AE54" s="58" t="str">
        <f t="shared" si="1"/>
        <v/>
      </c>
    </row>
    <row r="55" spans="1:31" x14ac:dyDescent="0.3">
      <c r="A55" s="57">
        <v>5</v>
      </c>
      <c r="B55" s="58" t="str">
        <f t="shared" si="2"/>
        <v/>
      </c>
      <c r="C55" s="58" t="str">
        <f t="shared" si="2"/>
        <v/>
      </c>
      <c r="D55" s="58" t="str">
        <f t="shared" si="2"/>
        <v/>
      </c>
      <c r="E55" s="58" t="str">
        <f t="shared" si="2"/>
        <v/>
      </c>
      <c r="F55" s="58" t="str">
        <f t="shared" si="2"/>
        <v/>
      </c>
      <c r="G55" s="58" t="str">
        <f t="shared" si="2"/>
        <v/>
      </c>
      <c r="H55" s="58" t="str">
        <f t="shared" si="2"/>
        <v/>
      </c>
      <c r="I55" s="58" t="str">
        <f t="shared" si="2"/>
        <v/>
      </c>
      <c r="J55" s="58" t="str">
        <f t="shared" si="2"/>
        <v/>
      </c>
      <c r="K55" s="58" t="str">
        <f t="shared" si="2"/>
        <v/>
      </c>
      <c r="L55" s="58" t="str">
        <f t="shared" si="2"/>
        <v/>
      </c>
      <c r="M55" s="58" t="str">
        <f t="shared" si="1"/>
        <v/>
      </c>
      <c r="N55" s="58" t="str">
        <f t="shared" si="1"/>
        <v/>
      </c>
      <c r="O55" s="58" t="str">
        <f t="shared" si="1"/>
        <v/>
      </c>
      <c r="P55" s="58" t="str">
        <f t="shared" si="1"/>
        <v/>
      </c>
      <c r="Q55" s="58" t="str">
        <f t="shared" si="1"/>
        <v/>
      </c>
      <c r="R55" s="58" t="str">
        <f t="shared" si="1"/>
        <v/>
      </c>
      <c r="S55" s="58" t="str">
        <f t="shared" si="1"/>
        <v/>
      </c>
      <c r="T55" s="58" t="str">
        <f t="shared" si="1"/>
        <v/>
      </c>
      <c r="U55" s="58" t="str">
        <f t="shared" si="1"/>
        <v/>
      </c>
      <c r="V55" s="58" t="str">
        <f t="shared" si="1"/>
        <v/>
      </c>
      <c r="W55" s="58" t="str">
        <f t="shared" si="1"/>
        <v/>
      </c>
      <c r="X55" s="58" t="str">
        <f t="shared" si="1"/>
        <v/>
      </c>
      <c r="Y55" s="58" t="str">
        <f t="shared" si="1"/>
        <v/>
      </c>
      <c r="Z55" s="58" t="str">
        <f t="shared" si="1"/>
        <v/>
      </c>
      <c r="AA55" s="58" t="str">
        <f t="shared" si="1"/>
        <v/>
      </c>
      <c r="AB55" s="58" t="str">
        <f t="shared" si="1"/>
        <v/>
      </c>
      <c r="AC55" s="58" t="str">
        <f t="shared" si="1"/>
        <v/>
      </c>
      <c r="AD55" s="58" t="str">
        <f t="shared" si="1"/>
        <v/>
      </c>
      <c r="AE55" s="58" t="str">
        <f t="shared" si="1"/>
        <v/>
      </c>
    </row>
    <row r="56" spans="1:31" x14ac:dyDescent="0.3">
      <c r="A56" s="57">
        <v>6</v>
      </c>
      <c r="B56" s="58" t="str">
        <f t="shared" si="2"/>
        <v/>
      </c>
      <c r="C56" s="58" t="str">
        <f t="shared" si="2"/>
        <v/>
      </c>
      <c r="D56" s="58" t="str">
        <f t="shared" si="2"/>
        <v/>
      </c>
      <c r="E56" s="58" t="str">
        <f t="shared" si="2"/>
        <v/>
      </c>
      <c r="F56" s="58" t="str">
        <f t="shared" si="2"/>
        <v/>
      </c>
      <c r="G56" s="58" t="str">
        <f t="shared" si="2"/>
        <v/>
      </c>
      <c r="H56" s="58" t="str">
        <f t="shared" si="2"/>
        <v/>
      </c>
      <c r="I56" s="58" t="str">
        <f t="shared" si="2"/>
        <v/>
      </c>
      <c r="J56" s="58" t="str">
        <f t="shared" si="2"/>
        <v/>
      </c>
      <c r="K56" s="58" t="str">
        <f t="shared" si="2"/>
        <v/>
      </c>
      <c r="L56" s="58" t="str">
        <f t="shared" si="2"/>
        <v/>
      </c>
      <c r="M56" s="58" t="str">
        <f t="shared" si="1"/>
        <v/>
      </c>
      <c r="N56" s="58" t="str">
        <f t="shared" si="1"/>
        <v/>
      </c>
      <c r="O56" s="58" t="str">
        <f t="shared" si="1"/>
        <v/>
      </c>
      <c r="P56" s="58" t="str">
        <f t="shared" si="1"/>
        <v/>
      </c>
      <c r="Q56" s="58" t="str">
        <f t="shared" si="1"/>
        <v/>
      </c>
      <c r="R56" s="58" t="str">
        <f t="shared" si="1"/>
        <v/>
      </c>
      <c r="S56" s="58" t="str">
        <f t="shared" si="1"/>
        <v/>
      </c>
      <c r="T56" s="58" t="str">
        <f t="shared" si="1"/>
        <v/>
      </c>
      <c r="U56" s="58" t="str">
        <f t="shared" si="1"/>
        <v/>
      </c>
      <c r="V56" s="58" t="str">
        <f t="shared" si="1"/>
        <v/>
      </c>
      <c r="W56" s="58" t="str">
        <f t="shared" si="1"/>
        <v/>
      </c>
      <c r="X56" s="58" t="str">
        <f t="shared" si="1"/>
        <v/>
      </c>
      <c r="Y56" s="58" t="str">
        <f t="shared" si="1"/>
        <v/>
      </c>
      <c r="Z56" s="58" t="str">
        <f t="shared" si="1"/>
        <v/>
      </c>
      <c r="AA56" s="58" t="str">
        <f t="shared" si="1"/>
        <v/>
      </c>
      <c r="AB56" s="58" t="str">
        <f t="shared" si="1"/>
        <v/>
      </c>
      <c r="AC56" s="58" t="str">
        <f t="shared" si="1"/>
        <v/>
      </c>
      <c r="AD56" s="58" t="str">
        <f t="shared" si="1"/>
        <v/>
      </c>
      <c r="AE56" s="58" t="str">
        <f t="shared" si="1"/>
        <v/>
      </c>
    </row>
    <row r="57" spans="1:31" x14ac:dyDescent="0.3">
      <c r="A57" s="57">
        <v>7</v>
      </c>
      <c r="B57" s="58" t="str">
        <f t="shared" si="2"/>
        <v/>
      </c>
      <c r="C57" s="58" t="str">
        <f t="shared" si="2"/>
        <v/>
      </c>
      <c r="D57" s="58" t="str">
        <f t="shared" si="2"/>
        <v/>
      </c>
      <c r="E57" s="58" t="str">
        <f t="shared" si="2"/>
        <v/>
      </c>
      <c r="F57" s="58" t="str">
        <f t="shared" si="2"/>
        <v/>
      </c>
      <c r="G57" s="58" t="str">
        <f t="shared" si="2"/>
        <v/>
      </c>
      <c r="H57" s="58" t="str">
        <f t="shared" si="2"/>
        <v/>
      </c>
      <c r="I57" s="58" t="str">
        <f t="shared" si="2"/>
        <v/>
      </c>
      <c r="J57" s="58" t="str">
        <f t="shared" si="2"/>
        <v/>
      </c>
      <c r="K57" s="58" t="str">
        <f t="shared" si="2"/>
        <v/>
      </c>
      <c r="L57" s="58" t="str">
        <f t="shared" si="2"/>
        <v/>
      </c>
      <c r="M57" s="58" t="str">
        <f t="shared" si="1"/>
        <v/>
      </c>
      <c r="N57" s="58" t="str">
        <f t="shared" si="1"/>
        <v/>
      </c>
      <c r="O57" s="58" t="str">
        <f t="shared" si="1"/>
        <v/>
      </c>
      <c r="P57" s="58" t="str">
        <f t="shared" si="1"/>
        <v/>
      </c>
      <c r="Q57" s="58" t="str">
        <f t="shared" si="1"/>
        <v/>
      </c>
      <c r="R57" s="58" t="str">
        <f t="shared" si="1"/>
        <v/>
      </c>
      <c r="S57" s="58" t="str">
        <f t="shared" si="1"/>
        <v/>
      </c>
      <c r="T57" s="58" t="str">
        <f t="shared" si="1"/>
        <v/>
      </c>
      <c r="U57" s="58" t="str">
        <f t="shared" si="1"/>
        <v/>
      </c>
      <c r="V57" s="58" t="str">
        <f t="shared" si="1"/>
        <v/>
      </c>
      <c r="W57" s="58" t="str">
        <f t="shared" si="1"/>
        <v/>
      </c>
      <c r="X57" s="58" t="str">
        <f t="shared" si="1"/>
        <v/>
      </c>
      <c r="Y57" s="58" t="str">
        <f t="shared" si="1"/>
        <v/>
      </c>
      <c r="Z57" s="58" t="str">
        <f t="shared" si="1"/>
        <v/>
      </c>
      <c r="AA57" s="58" t="str">
        <f t="shared" si="1"/>
        <v/>
      </c>
      <c r="AB57" s="58" t="str">
        <f t="shared" si="1"/>
        <v/>
      </c>
      <c r="AC57" s="58" t="str">
        <f t="shared" si="1"/>
        <v/>
      </c>
      <c r="AD57" s="58" t="str">
        <f t="shared" si="1"/>
        <v/>
      </c>
      <c r="AE57" s="58" t="str">
        <f t="shared" si="1"/>
        <v/>
      </c>
    </row>
    <row r="58" spans="1:31" x14ac:dyDescent="0.3">
      <c r="A58" s="57">
        <v>8</v>
      </c>
      <c r="B58" s="58" t="str">
        <f t="shared" si="2"/>
        <v/>
      </c>
      <c r="C58" s="58" t="str">
        <f t="shared" si="2"/>
        <v/>
      </c>
      <c r="D58" s="58" t="str">
        <f t="shared" si="2"/>
        <v/>
      </c>
      <c r="E58" s="58" t="str">
        <f t="shared" si="2"/>
        <v/>
      </c>
      <c r="F58" s="58" t="str">
        <f t="shared" si="2"/>
        <v/>
      </c>
      <c r="G58" s="58" t="str">
        <f t="shared" si="2"/>
        <v/>
      </c>
      <c r="H58" s="58" t="str">
        <f t="shared" si="2"/>
        <v/>
      </c>
      <c r="I58" s="58" t="str">
        <f t="shared" si="2"/>
        <v/>
      </c>
      <c r="J58" s="58" t="str">
        <f t="shared" si="2"/>
        <v/>
      </c>
      <c r="K58" s="58" t="str">
        <f t="shared" si="2"/>
        <v/>
      </c>
      <c r="L58" s="58" t="str">
        <f t="shared" si="2"/>
        <v/>
      </c>
      <c r="M58" s="58" t="str">
        <f t="shared" si="1"/>
        <v/>
      </c>
      <c r="N58" s="58" t="str">
        <f t="shared" si="1"/>
        <v/>
      </c>
      <c r="O58" s="58" t="str">
        <f t="shared" si="1"/>
        <v/>
      </c>
      <c r="P58" s="58" t="str">
        <f t="shared" si="1"/>
        <v/>
      </c>
      <c r="Q58" s="58" t="str">
        <f t="shared" si="1"/>
        <v/>
      </c>
      <c r="R58" s="58" t="str">
        <f t="shared" si="1"/>
        <v/>
      </c>
      <c r="S58" s="58" t="str">
        <f t="shared" si="1"/>
        <v/>
      </c>
      <c r="T58" s="58" t="str">
        <f t="shared" si="1"/>
        <v/>
      </c>
      <c r="U58" s="58" t="str">
        <f t="shared" si="1"/>
        <v/>
      </c>
      <c r="V58" s="58" t="str">
        <f t="shared" si="1"/>
        <v/>
      </c>
      <c r="W58" s="58" t="str">
        <f t="shared" si="1"/>
        <v/>
      </c>
      <c r="X58" s="58" t="str">
        <f t="shared" si="1"/>
        <v/>
      </c>
      <c r="Y58" s="58" t="str">
        <f t="shared" si="1"/>
        <v/>
      </c>
      <c r="Z58" s="58" t="str">
        <f t="shared" si="1"/>
        <v/>
      </c>
      <c r="AA58" s="58" t="str">
        <f t="shared" si="1"/>
        <v/>
      </c>
      <c r="AB58" s="58" t="str">
        <f t="shared" si="1"/>
        <v/>
      </c>
      <c r="AC58" s="58" t="str">
        <f t="shared" si="1"/>
        <v/>
      </c>
      <c r="AD58" s="58" t="str">
        <f t="shared" si="1"/>
        <v/>
      </c>
      <c r="AE58" s="58" t="str">
        <f t="shared" si="1"/>
        <v/>
      </c>
    </row>
    <row r="59" spans="1:31" x14ac:dyDescent="0.3">
      <c r="A59" s="57">
        <v>9</v>
      </c>
      <c r="B59" s="58" t="str">
        <f t="shared" si="2"/>
        <v/>
      </c>
      <c r="C59" s="58" t="str">
        <f t="shared" si="2"/>
        <v/>
      </c>
      <c r="D59" s="58" t="str">
        <f t="shared" si="2"/>
        <v/>
      </c>
      <c r="E59" s="58" t="str">
        <f t="shared" si="2"/>
        <v/>
      </c>
      <c r="F59" s="58" t="str">
        <f t="shared" si="2"/>
        <v/>
      </c>
      <c r="G59" s="58" t="str">
        <f t="shared" si="2"/>
        <v/>
      </c>
      <c r="H59" s="58" t="str">
        <f t="shared" si="2"/>
        <v/>
      </c>
      <c r="I59" s="58" t="str">
        <f t="shared" si="2"/>
        <v/>
      </c>
      <c r="J59" s="58" t="str">
        <f t="shared" si="2"/>
        <v/>
      </c>
      <c r="K59" s="58" t="str">
        <f t="shared" si="2"/>
        <v/>
      </c>
      <c r="L59" s="58" t="str">
        <f t="shared" si="2"/>
        <v/>
      </c>
      <c r="M59" s="58" t="str">
        <f t="shared" si="1"/>
        <v/>
      </c>
      <c r="N59" s="58" t="str">
        <f t="shared" si="1"/>
        <v/>
      </c>
      <c r="O59" s="58" t="str">
        <f t="shared" si="1"/>
        <v/>
      </c>
      <c r="P59" s="58" t="str">
        <f t="shared" si="1"/>
        <v/>
      </c>
      <c r="Q59" s="58" t="str">
        <f t="shared" si="1"/>
        <v/>
      </c>
      <c r="R59" s="58" t="str">
        <f t="shared" si="1"/>
        <v/>
      </c>
      <c r="S59" s="58" t="str">
        <f t="shared" si="1"/>
        <v/>
      </c>
      <c r="T59" s="58" t="str">
        <f t="shared" si="1"/>
        <v/>
      </c>
      <c r="U59" s="58" t="str">
        <f t="shared" si="1"/>
        <v/>
      </c>
      <c r="V59" s="58" t="str">
        <f t="shared" si="1"/>
        <v/>
      </c>
      <c r="W59" s="58" t="str">
        <f t="shared" si="1"/>
        <v/>
      </c>
      <c r="X59" s="58" t="str">
        <f t="shared" si="1"/>
        <v/>
      </c>
      <c r="Y59" s="58" t="str">
        <f t="shared" si="1"/>
        <v/>
      </c>
      <c r="Z59" s="58" t="str">
        <f t="shared" si="1"/>
        <v/>
      </c>
      <c r="AA59" s="58" t="str">
        <f t="shared" si="1"/>
        <v/>
      </c>
      <c r="AB59" s="58" t="str">
        <f t="shared" si="1"/>
        <v/>
      </c>
      <c r="AC59" s="58" t="str">
        <f t="shared" si="1"/>
        <v/>
      </c>
      <c r="AD59" s="58" t="str">
        <f t="shared" si="1"/>
        <v/>
      </c>
      <c r="AE59" s="58" t="str">
        <f t="shared" si="1"/>
        <v/>
      </c>
    </row>
    <row r="60" spans="1:31" x14ac:dyDescent="0.3">
      <c r="A60" s="57">
        <v>10</v>
      </c>
      <c r="B60" s="58" t="str">
        <f t="shared" si="2"/>
        <v/>
      </c>
      <c r="C60" s="58" t="str">
        <f t="shared" si="2"/>
        <v/>
      </c>
      <c r="D60" s="58" t="str">
        <f t="shared" si="2"/>
        <v/>
      </c>
      <c r="E60" s="58" t="str">
        <f t="shared" si="2"/>
        <v/>
      </c>
      <c r="F60" s="58" t="str">
        <f t="shared" si="2"/>
        <v/>
      </c>
      <c r="G60" s="58" t="str">
        <f t="shared" si="2"/>
        <v/>
      </c>
      <c r="H60" s="58" t="str">
        <f t="shared" si="2"/>
        <v/>
      </c>
      <c r="I60" s="58" t="str">
        <f t="shared" si="2"/>
        <v/>
      </c>
      <c r="J60" s="58" t="str">
        <f t="shared" si="2"/>
        <v/>
      </c>
      <c r="K60" s="58" t="str">
        <f t="shared" si="2"/>
        <v/>
      </c>
      <c r="L60" s="58" t="str">
        <f t="shared" si="2"/>
        <v/>
      </c>
      <c r="M60" s="58" t="str">
        <f t="shared" si="1"/>
        <v/>
      </c>
      <c r="N60" s="58" t="str">
        <f t="shared" si="1"/>
        <v/>
      </c>
      <c r="O60" s="58" t="str">
        <f t="shared" si="1"/>
        <v/>
      </c>
      <c r="P60" s="58" t="str">
        <f t="shared" si="1"/>
        <v/>
      </c>
      <c r="Q60" s="58" t="str">
        <f t="shared" si="1"/>
        <v/>
      </c>
      <c r="R60" s="58" t="str">
        <f t="shared" si="1"/>
        <v/>
      </c>
      <c r="S60" s="58" t="str">
        <f t="shared" si="1"/>
        <v/>
      </c>
      <c r="T60" s="58" t="str">
        <f t="shared" si="1"/>
        <v/>
      </c>
      <c r="U60" s="58" t="str">
        <f t="shared" si="1"/>
        <v/>
      </c>
      <c r="V60" s="58" t="str">
        <f t="shared" si="1"/>
        <v/>
      </c>
      <c r="W60" s="58" t="str">
        <f t="shared" si="1"/>
        <v/>
      </c>
      <c r="X60" s="58" t="str">
        <f t="shared" si="1"/>
        <v/>
      </c>
      <c r="Y60" s="58" t="str">
        <f t="shared" si="1"/>
        <v/>
      </c>
      <c r="Z60" s="58" t="str">
        <f t="shared" si="1"/>
        <v/>
      </c>
      <c r="AA60" s="58" t="str">
        <f t="shared" si="1"/>
        <v/>
      </c>
      <c r="AB60" s="58" t="str">
        <f t="shared" si="1"/>
        <v/>
      </c>
      <c r="AC60" s="58" t="str">
        <f t="shared" si="1"/>
        <v/>
      </c>
      <c r="AD60" s="58" t="str">
        <f t="shared" si="1"/>
        <v/>
      </c>
      <c r="AE60" s="58" t="str">
        <f t="shared" si="1"/>
        <v/>
      </c>
    </row>
    <row r="61" spans="1:31" x14ac:dyDescent="0.3">
      <c r="A61" s="57">
        <v>11</v>
      </c>
      <c r="B61" s="58" t="str">
        <f t="shared" si="2"/>
        <v/>
      </c>
      <c r="C61" s="58" t="str">
        <f t="shared" si="2"/>
        <v/>
      </c>
      <c r="D61" s="58" t="str">
        <f t="shared" si="2"/>
        <v/>
      </c>
      <c r="E61" s="58" t="str">
        <f t="shared" si="2"/>
        <v/>
      </c>
      <c r="F61" s="58" t="str">
        <f t="shared" si="2"/>
        <v/>
      </c>
      <c r="G61" s="58" t="str">
        <f t="shared" si="2"/>
        <v/>
      </c>
      <c r="H61" s="58" t="str">
        <f t="shared" si="2"/>
        <v/>
      </c>
      <c r="I61" s="58" t="str">
        <f t="shared" si="2"/>
        <v/>
      </c>
      <c r="J61" s="58" t="str">
        <f t="shared" si="2"/>
        <v/>
      </c>
      <c r="K61" s="58" t="str">
        <f t="shared" si="2"/>
        <v/>
      </c>
      <c r="L61" s="58" t="str">
        <f t="shared" si="2"/>
        <v/>
      </c>
      <c r="M61" s="58" t="str">
        <f t="shared" si="1"/>
        <v/>
      </c>
      <c r="N61" s="58" t="str">
        <f t="shared" si="1"/>
        <v/>
      </c>
      <c r="O61" s="58" t="str">
        <f t="shared" si="1"/>
        <v/>
      </c>
      <c r="P61" s="58" t="str">
        <f t="shared" si="1"/>
        <v/>
      </c>
      <c r="Q61" s="58" t="str">
        <f t="shared" si="1"/>
        <v/>
      </c>
      <c r="R61" s="58" t="str">
        <f t="shared" si="1"/>
        <v/>
      </c>
      <c r="S61" s="58" t="str">
        <f t="shared" si="1"/>
        <v/>
      </c>
      <c r="T61" s="58" t="str">
        <f t="shared" si="1"/>
        <v/>
      </c>
      <c r="U61" s="58" t="str">
        <f t="shared" si="1"/>
        <v/>
      </c>
      <c r="V61" s="58" t="str">
        <f t="shared" si="1"/>
        <v/>
      </c>
      <c r="W61" s="58" t="str">
        <f t="shared" si="1"/>
        <v/>
      </c>
      <c r="X61" s="58" t="str">
        <f t="shared" si="1"/>
        <v/>
      </c>
      <c r="Y61" s="58" t="str">
        <f t="shared" si="1"/>
        <v/>
      </c>
      <c r="Z61" s="58" t="str">
        <f t="shared" si="1"/>
        <v/>
      </c>
      <c r="AA61" s="58" t="str">
        <f t="shared" si="1"/>
        <v/>
      </c>
      <c r="AB61" s="58" t="str">
        <f t="shared" si="1"/>
        <v/>
      </c>
      <c r="AC61" s="58" t="str">
        <f t="shared" si="1"/>
        <v/>
      </c>
      <c r="AD61" s="58" t="str">
        <f t="shared" si="1"/>
        <v/>
      </c>
      <c r="AE61" s="58" t="str">
        <f t="shared" si="1"/>
        <v/>
      </c>
    </row>
    <row r="62" spans="1:31" x14ac:dyDescent="0.3">
      <c r="A62" s="57">
        <v>12</v>
      </c>
      <c r="B62" s="58" t="str">
        <f t="shared" si="2"/>
        <v/>
      </c>
      <c r="C62" s="58" t="str">
        <f t="shared" si="2"/>
        <v/>
      </c>
      <c r="D62" s="58" t="str">
        <f t="shared" si="2"/>
        <v/>
      </c>
      <c r="E62" s="58" t="str">
        <f t="shared" si="2"/>
        <v/>
      </c>
      <c r="F62" s="58" t="str">
        <f t="shared" si="2"/>
        <v/>
      </c>
      <c r="G62" s="58" t="str">
        <f t="shared" si="2"/>
        <v/>
      </c>
      <c r="H62" s="58" t="str">
        <f t="shared" si="2"/>
        <v/>
      </c>
      <c r="I62" s="58" t="str">
        <f t="shared" si="2"/>
        <v/>
      </c>
      <c r="J62" s="58" t="str">
        <f t="shared" si="2"/>
        <v/>
      </c>
      <c r="K62" s="58" t="str">
        <f t="shared" si="2"/>
        <v/>
      </c>
      <c r="L62" s="58" t="str">
        <f t="shared" si="2"/>
        <v/>
      </c>
      <c r="M62" s="58" t="str">
        <f t="shared" si="1"/>
        <v/>
      </c>
      <c r="N62" s="58" t="str">
        <f t="shared" si="1"/>
        <v/>
      </c>
      <c r="O62" s="58" t="str">
        <f t="shared" si="1"/>
        <v/>
      </c>
      <c r="P62" s="58" t="str">
        <f t="shared" si="1"/>
        <v/>
      </c>
      <c r="Q62" s="58" t="str">
        <f t="shared" si="1"/>
        <v/>
      </c>
      <c r="R62" s="58" t="str">
        <f t="shared" si="1"/>
        <v/>
      </c>
      <c r="S62" s="58" t="str">
        <f t="shared" si="1"/>
        <v/>
      </c>
      <c r="T62" s="58" t="str">
        <f t="shared" si="1"/>
        <v/>
      </c>
      <c r="U62" s="58" t="str">
        <f t="shared" si="1"/>
        <v/>
      </c>
      <c r="V62" s="58" t="str">
        <f t="shared" si="1"/>
        <v/>
      </c>
      <c r="W62" s="58" t="str">
        <f t="shared" si="1"/>
        <v/>
      </c>
      <c r="X62" s="58" t="str">
        <f t="shared" si="1"/>
        <v/>
      </c>
      <c r="Y62" s="58" t="str">
        <f t="shared" si="1"/>
        <v/>
      </c>
      <c r="Z62" s="58" t="str">
        <f t="shared" si="1"/>
        <v/>
      </c>
      <c r="AA62" s="58" t="str">
        <f t="shared" si="1"/>
        <v/>
      </c>
      <c r="AB62" s="58" t="str">
        <f t="shared" si="1"/>
        <v/>
      </c>
      <c r="AC62" s="58" t="str">
        <f t="shared" si="1"/>
        <v/>
      </c>
      <c r="AD62" s="58" t="str">
        <f t="shared" si="1"/>
        <v/>
      </c>
      <c r="AE62" s="58" t="str">
        <f t="shared" si="1"/>
        <v/>
      </c>
    </row>
    <row r="63" spans="1:31" x14ac:dyDescent="0.3">
      <c r="A63" s="57">
        <v>13</v>
      </c>
      <c r="B63" s="58" t="str">
        <f t="shared" si="2"/>
        <v/>
      </c>
      <c r="C63" s="58" t="str">
        <f t="shared" si="2"/>
        <v/>
      </c>
      <c r="D63" s="58" t="str">
        <f t="shared" si="2"/>
        <v/>
      </c>
      <c r="E63" s="58" t="str">
        <f t="shared" si="2"/>
        <v/>
      </c>
      <c r="F63" s="58" t="str">
        <f t="shared" si="2"/>
        <v/>
      </c>
      <c r="G63" s="58" t="str">
        <f t="shared" si="2"/>
        <v/>
      </c>
      <c r="H63" s="58" t="str">
        <f t="shared" si="2"/>
        <v/>
      </c>
      <c r="I63" s="58" t="str">
        <f t="shared" si="2"/>
        <v/>
      </c>
      <c r="J63" s="58" t="str">
        <f t="shared" si="2"/>
        <v/>
      </c>
      <c r="K63" s="58" t="str">
        <f t="shared" si="2"/>
        <v/>
      </c>
      <c r="L63" s="58" t="str">
        <f t="shared" si="2"/>
        <v/>
      </c>
      <c r="M63" s="58" t="str">
        <f t="shared" si="1"/>
        <v/>
      </c>
      <c r="N63" s="58" t="str">
        <f t="shared" si="1"/>
        <v/>
      </c>
      <c r="O63" s="58" t="str">
        <f t="shared" si="1"/>
        <v/>
      </c>
      <c r="P63" s="58" t="str">
        <f t="shared" si="1"/>
        <v/>
      </c>
      <c r="Q63" s="58" t="str">
        <f t="shared" si="1"/>
        <v/>
      </c>
      <c r="R63" s="58" t="str">
        <f t="shared" si="1"/>
        <v/>
      </c>
      <c r="S63" s="58" t="str">
        <f t="shared" si="1"/>
        <v/>
      </c>
      <c r="T63" s="58" t="str">
        <f t="shared" si="1"/>
        <v/>
      </c>
      <c r="U63" s="58" t="str">
        <f t="shared" si="1"/>
        <v/>
      </c>
      <c r="V63" s="58" t="str">
        <f t="shared" si="1"/>
        <v/>
      </c>
      <c r="W63" s="58" t="str">
        <f t="shared" si="1"/>
        <v/>
      </c>
      <c r="X63" s="58" t="str">
        <f t="shared" si="1"/>
        <v/>
      </c>
      <c r="Y63" s="58" t="str">
        <f t="shared" si="1"/>
        <v/>
      </c>
      <c r="Z63" s="58" t="str">
        <f t="shared" si="1"/>
        <v/>
      </c>
      <c r="AA63" s="58" t="str">
        <f t="shared" si="1"/>
        <v/>
      </c>
      <c r="AB63" s="58" t="str">
        <f t="shared" si="1"/>
        <v/>
      </c>
      <c r="AC63" s="58" t="str">
        <f t="shared" si="1"/>
        <v/>
      </c>
      <c r="AD63" s="58" t="str">
        <f t="shared" ref="AD63:AE63" si="3">IF(AD15&gt;0,LN(AD15),"")</f>
        <v/>
      </c>
      <c r="AE63" s="58" t="str">
        <f t="shared" si="3"/>
        <v/>
      </c>
    </row>
    <row r="64" spans="1:31" x14ac:dyDescent="0.3">
      <c r="A64" s="57">
        <v>14</v>
      </c>
      <c r="B64" s="58" t="str">
        <f t="shared" si="2"/>
        <v/>
      </c>
      <c r="C64" s="58" t="str">
        <f t="shared" si="2"/>
        <v/>
      </c>
      <c r="D64" s="58" t="str">
        <f t="shared" si="2"/>
        <v/>
      </c>
      <c r="E64" s="58" t="str">
        <f t="shared" si="2"/>
        <v/>
      </c>
      <c r="F64" s="58" t="str">
        <f t="shared" si="2"/>
        <v/>
      </c>
      <c r="G64" s="58" t="str">
        <f t="shared" si="2"/>
        <v/>
      </c>
      <c r="H64" s="58" t="str">
        <f t="shared" si="2"/>
        <v/>
      </c>
      <c r="I64" s="58" t="str">
        <f t="shared" si="2"/>
        <v/>
      </c>
      <c r="J64" s="58" t="str">
        <f t="shared" si="2"/>
        <v/>
      </c>
      <c r="K64" s="58" t="str">
        <f t="shared" si="2"/>
        <v/>
      </c>
      <c r="L64" s="58" t="str">
        <f t="shared" si="2"/>
        <v/>
      </c>
      <c r="M64" s="58" t="str">
        <f t="shared" si="2"/>
        <v/>
      </c>
      <c r="N64" s="58" t="str">
        <f t="shared" si="2"/>
        <v/>
      </c>
      <c r="O64" s="58" t="str">
        <f t="shared" si="2"/>
        <v/>
      </c>
      <c r="P64" s="58" t="str">
        <f t="shared" si="2"/>
        <v/>
      </c>
      <c r="Q64" s="58" t="str">
        <f t="shared" si="2"/>
        <v/>
      </c>
      <c r="R64" s="58" t="str">
        <f t="shared" ref="R64:AE67" si="4">IF(R16&gt;0,LN(R16),"")</f>
        <v/>
      </c>
      <c r="S64" s="58" t="str">
        <f t="shared" si="4"/>
        <v/>
      </c>
      <c r="T64" s="58" t="str">
        <f t="shared" si="4"/>
        <v/>
      </c>
      <c r="U64" s="58" t="str">
        <f t="shared" si="4"/>
        <v/>
      </c>
      <c r="V64" s="58" t="str">
        <f t="shared" si="4"/>
        <v/>
      </c>
      <c r="W64" s="58" t="str">
        <f t="shared" si="4"/>
        <v/>
      </c>
      <c r="X64" s="58" t="str">
        <f t="shared" si="4"/>
        <v/>
      </c>
      <c r="Y64" s="58" t="str">
        <f t="shared" si="4"/>
        <v/>
      </c>
      <c r="Z64" s="58" t="str">
        <f t="shared" si="4"/>
        <v/>
      </c>
      <c r="AA64" s="58" t="str">
        <f t="shared" si="4"/>
        <v/>
      </c>
      <c r="AB64" s="58" t="str">
        <f t="shared" si="4"/>
        <v/>
      </c>
      <c r="AC64" s="58" t="str">
        <f t="shared" si="4"/>
        <v/>
      </c>
      <c r="AD64" s="58" t="str">
        <f t="shared" si="4"/>
        <v/>
      </c>
      <c r="AE64" s="58" t="str">
        <f t="shared" si="4"/>
        <v/>
      </c>
    </row>
    <row r="65" spans="1:31" x14ac:dyDescent="0.3">
      <c r="A65" s="57">
        <v>15</v>
      </c>
      <c r="B65" s="58" t="str">
        <f t="shared" si="2"/>
        <v/>
      </c>
      <c r="C65" s="58" t="str">
        <f t="shared" si="2"/>
        <v/>
      </c>
      <c r="D65" s="58" t="str">
        <f t="shared" si="2"/>
        <v/>
      </c>
      <c r="E65" s="58" t="str">
        <f t="shared" si="2"/>
        <v/>
      </c>
      <c r="F65" s="58" t="str">
        <f t="shared" si="2"/>
        <v/>
      </c>
      <c r="G65" s="58" t="str">
        <f t="shared" si="2"/>
        <v/>
      </c>
      <c r="H65" s="58" t="str">
        <f t="shared" si="2"/>
        <v/>
      </c>
      <c r="I65" s="58" t="str">
        <f t="shared" si="2"/>
        <v/>
      </c>
      <c r="J65" s="58" t="str">
        <f t="shared" si="2"/>
        <v/>
      </c>
      <c r="K65" s="58" t="str">
        <f t="shared" si="2"/>
        <v/>
      </c>
      <c r="L65" s="58" t="str">
        <f t="shared" si="2"/>
        <v/>
      </c>
      <c r="M65" s="58" t="str">
        <f t="shared" si="2"/>
        <v/>
      </c>
      <c r="N65" s="58" t="str">
        <f t="shared" si="2"/>
        <v/>
      </c>
      <c r="O65" s="58" t="str">
        <f t="shared" si="2"/>
        <v/>
      </c>
      <c r="P65" s="58" t="str">
        <f t="shared" si="2"/>
        <v/>
      </c>
      <c r="Q65" s="58" t="str">
        <f t="shared" si="2"/>
        <v/>
      </c>
      <c r="R65" s="58" t="str">
        <f t="shared" si="4"/>
        <v/>
      </c>
      <c r="S65" s="58" t="str">
        <f t="shared" si="4"/>
        <v/>
      </c>
      <c r="T65" s="58" t="str">
        <f t="shared" si="4"/>
        <v/>
      </c>
      <c r="U65" s="58" t="str">
        <f t="shared" si="4"/>
        <v/>
      </c>
      <c r="V65" s="58" t="str">
        <f t="shared" si="4"/>
        <v/>
      </c>
      <c r="W65" s="58" t="str">
        <f t="shared" si="4"/>
        <v/>
      </c>
      <c r="X65" s="58" t="str">
        <f t="shared" si="4"/>
        <v/>
      </c>
      <c r="Y65" s="58" t="str">
        <f t="shared" si="4"/>
        <v/>
      </c>
      <c r="Z65" s="58" t="str">
        <f t="shared" si="4"/>
        <v/>
      </c>
      <c r="AA65" s="58" t="str">
        <f t="shared" si="4"/>
        <v/>
      </c>
      <c r="AB65" s="58" t="str">
        <f t="shared" si="4"/>
        <v/>
      </c>
      <c r="AC65" s="58" t="str">
        <f t="shared" si="4"/>
        <v/>
      </c>
      <c r="AD65" s="58" t="str">
        <f t="shared" si="4"/>
        <v/>
      </c>
      <c r="AE65" s="58" t="str">
        <f t="shared" si="4"/>
        <v/>
      </c>
    </row>
    <row r="66" spans="1:31" x14ac:dyDescent="0.3">
      <c r="A66" s="57">
        <v>16</v>
      </c>
      <c r="B66" s="58" t="str">
        <f t="shared" si="2"/>
        <v/>
      </c>
      <c r="C66" s="58" t="str">
        <f t="shared" si="2"/>
        <v/>
      </c>
      <c r="D66" s="58" t="str">
        <f t="shared" si="2"/>
        <v/>
      </c>
      <c r="E66" s="58" t="str">
        <f t="shared" si="2"/>
        <v/>
      </c>
      <c r="F66" s="58" t="str">
        <f t="shared" si="2"/>
        <v/>
      </c>
      <c r="G66" s="58" t="str">
        <f t="shared" si="2"/>
        <v/>
      </c>
      <c r="H66" s="58" t="str">
        <f t="shared" si="2"/>
        <v/>
      </c>
      <c r="I66" s="58" t="str">
        <f t="shared" si="2"/>
        <v/>
      </c>
      <c r="J66" s="58" t="str">
        <f t="shared" si="2"/>
        <v/>
      </c>
      <c r="K66" s="58" t="str">
        <f t="shared" si="2"/>
        <v/>
      </c>
      <c r="L66" s="58" t="str">
        <f t="shared" si="2"/>
        <v/>
      </c>
      <c r="M66" s="58" t="str">
        <f t="shared" si="2"/>
        <v/>
      </c>
      <c r="N66" s="58" t="str">
        <f t="shared" si="2"/>
        <v/>
      </c>
      <c r="O66" s="58" t="str">
        <f t="shared" si="2"/>
        <v/>
      </c>
      <c r="P66" s="58" t="str">
        <f t="shared" si="2"/>
        <v/>
      </c>
      <c r="Q66" s="58" t="str">
        <f t="shared" si="2"/>
        <v/>
      </c>
      <c r="R66" s="58" t="str">
        <f t="shared" si="4"/>
        <v/>
      </c>
      <c r="S66" s="58" t="str">
        <f t="shared" si="4"/>
        <v/>
      </c>
      <c r="T66" s="58" t="str">
        <f t="shared" si="4"/>
        <v/>
      </c>
      <c r="U66" s="58" t="str">
        <f t="shared" si="4"/>
        <v/>
      </c>
      <c r="V66" s="58" t="str">
        <f t="shared" si="4"/>
        <v/>
      </c>
      <c r="W66" s="58" t="str">
        <f t="shared" si="4"/>
        <v/>
      </c>
      <c r="X66" s="58" t="str">
        <f t="shared" si="4"/>
        <v/>
      </c>
      <c r="Y66" s="58" t="str">
        <f t="shared" si="4"/>
        <v/>
      </c>
      <c r="Z66" s="58" t="str">
        <f t="shared" si="4"/>
        <v/>
      </c>
      <c r="AA66" s="58" t="str">
        <f t="shared" si="4"/>
        <v/>
      </c>
      <c r="AB66" s="58" t="str">
        <f t="shared" si="4"/>
        <v/>
      </c>
      <c r="AC66" s="58" t="str">
        <f t="shared" si="4"/>
        <v/>
      </c>
      <c r="AD66" s="58" t="str">
        <f t="shared" si="4"/>
        <v/>
      </c>
      <c r="AE66" s="58" t="str">
        <f t="shared" si="4"/>
        <v/>
      </c>
    </row>
    <row r="67" spans="1:31" x14ac:dyDescent="0.3">
      <c r="A67" s="57">
        <v>17</v>
      </c>
      <c r="B67" s="58" t="str">
        <f t="shared" si="2"/>
        <v/>
      </c>
      <c r="C67" s="58" t="str">
        <f t="shared" si="2"/>
        <v/>
      </c>
      <c r="D67" s="58" t="str">
        <f t="shared" si="2"/>
        <v/>
      </c>
      <c r="E67" s="58" t="str">
        <f t="shared" si="2"/>
        <v/>
      </c>
      <c r="F67" s="58" t="str">
        <f t="shared" si="2"/>
        <v/>
      </c>
      <c r="G67" s="58" t="str">
        <f t="shared" si="2"/>
        <v/>
      </c>
      <c r="H67" s="58" t="str">
        <f t="shared" si="2"/>
        <v/>
      </c>
      <c r="I67" s="58" t="str">
        <f t="shared" si="2"/>
        <v/>
      </c>
      <c r="J67" s="58" t="str">
        <f t="shared" si="2"/>
        <v/>
      </c>
      <c r="K67" s="58" t="str">
        <f t="shared" si="2"/>
        <v/>
      </c>
      <c r="L67" s="58" t="str">
        <f t="shared" si="2"/>
        <v/>
      </c>
      <c r="M67" s="58" t="str">
        <f t="shared" si="2"/>
        <v/>
      </c>
      <c r="N67" s="58" t="str">
        <f t="shared" si="2"/>
        <v/>
      </c>
      <c r="O67" s="58" t="str">
        <f t="shared" si="2"/>
        <v/>
      </c>
      <c r="P67" s="58" t="str">
        <f t="shared" si="2"/>
        <v/>
      </c>
      <c r="Q67" s="58" t="str">
        <f t="shared" si="2"/>
        <v/>
      </c>
      <c r="R67" s="58" t="str">
        <f t="shared" si="4"/>
        <v/>
      </c>
      <c r="S67" s="58" t="str">
        <f t="shared" si="4"/>
        <v/>
      </c>
      <c r="T67" s="58" t="str">
        <f t="shared" si="4"/>
        <v/>
      </c>
      <c r="U67" s="58" t="str">
        <f t="shared" si="4"/>
        <v/>
      </c>
      <c r="V67" s="58" t="str">
        <f t="shared" si="4"/>
        <v/>
      </c>
      <c r="W67" s="58" t="str">
        <f t="shared" si="4"/>
        <v/>
      </c>
      <c r="X67" s="58" t="str">
        <f t="shared" si="4"/>
        <v/>
      </c>
      <c r="Y67" s="58" t="str">
        <f t="shared" si="4"/>
        <v/>
      </c>
      <c r="Z67" s="58" t="str">
        <f t="shared" si="4"/>
        <v/>
      </c>
      <c r="AA67" s="58" t="str">
        <f t="shared" si="4"/>
        <v/>
      </c>
      <c r="AB67" s="58" t="str">
        <f t="shared" si="4"/>
        <v/>
      </c>
      <c r="AC67" s="58" t="str">
        <f t="shared" si="4"/>
        <v/>
      </c>
      <c r="AD67" s="58" t="str">
        <f t="shared" si="4"/>
        <v/>
      </c>
      <c r="AE67" s="58" t="str">
        <f t="shared" si="4"/>
        <v/>
      </c>
    </row>
    <row r="68" spans="1:31" x14ac:dyDescent="0.3">
      <c r="A68" s="57">
        <v>18</v>
      </c>
      <c r="B68" s="58" t="str">
        <f t="shared" ref="B68:AE76" si="5">IF(B20&gt;0,LN(B20),"")</f>
        <v/>
      </c>
      <c r="C68" s="58" t="str">
        <f t="shared" si="5"/>
        <v/>
      </c>
      <c r="D68" s="58" t="str">
        <f t="shared" si="5"/>
        <v/>
      </c>
      <c r="E68" s="58" t="str">
        <f t="shared" si="5"/>
        <v/>
      </c>
      <c r="F68" s="58" t="str">
        <f t="shared" si="5"/>
        <v/>
      </c>
      <c r="G68" s="58" t="str">
        <f t="shared" si="5"/>
        <v/>
      </c>
      <c r="H68" s="58" t="str">
        <f t="shared" si="5"/>
        <v/>
      </c>
      <c r="I68" s="58" t="str">
        <f t="shared" si="5"/>
        <v/>
      </c>
      <c r="J68" s="58" t="str">
        <f t="shared" si="5"/>
        <v/>
      </c>
      <c r="K68" s="58" t="str">
        <f t="shared" si="5"/>
        <v/>
      </c>
      <c r="L68" s="58" t="str">
        <f t="shared" si="5"/>
        <v/>
      </c>
      <c r="M68" s="58" t="str">
        <f t="shared" si="5"/>
        <v/>
      </c>
      <c r="N68" s="58" t="str">
        <f t="shared" si="5"/>
        <v/>
      </c>
      <c r="O68" s="58" t="str">
        <f t="shared" si="5"/>
        <v/>
      </c>
      <c r="P68" s="58" t="str">
        <f t="shared" si="5"/>
        <v/>
      </c>
      <c r="Q68" s="58" t="str">
        <f t="shared" si="5"/>
        <v/>
      </c>
      <c r="R68" s="58" t="str">
        <f t="shared" si="5"/>
        <v/>
      </c>
      <c r="S68" s="58" t="str">
        <f t="shared" si="5"/>
        <v/>
      </c>
      <c r="T68" s="58" t="str">
        <f t="shared" si="5"/>
        <v/>
      </c>
      <c r="U68" s="58" t="str">
        <f t="shared" si="5"/>
        <v/>
      </c>
      <c r="V68" s="58" t="str">
        <f t="shared" si="5"/>
        <v/>
      </c>
      <c r="W68" s="58" t="str">
        <f t="shared" si="5"/>
        <v/>
      </c>
      <c r="X68" s="58" t="str">
        <f t="shared" si="5"/>
        <v/>
      </c>
      <c r="Y68" s="58" t="str">
        <f t="shared" si="5"/>
        <v/>
      </c>
      <c r="Z68" s="58" t="str">
        <f t="shared" si="5"/>
        <v/>
      </c>
      <c r="AA68" s="58" t="str">
        <f t="shared" si="5"/>
        <v/>
      </c>
      <c r="AB68" s="58" t="str">
        <f t="shared" si="5"/>
        <v/>
      </c>
      <c r="AC68" s="58" t="str">
        <f t="shared" si="5"/>
        <v/>
      </c>
      <c r="AD68" s="58" t="str">
        <f t="shared" si="5"/>
        <v/>
      </c>
      <c r="AE68" s="58" t="str">
        <f t="shared" si="5"/>
        <v/>
      </c>
    </row>
    <row r="69" spans="1:31" x14ac:dyDescent="0.3">
      <c r="A69" s="57">
        <v>19</v>
      </c>
      <c r="B69" s="58" t="str">
        <f t="shared" si="5"/>
        <v/>
      </c>
      <c r="C69" s="58" t="str">
        <f t="shared" si="5"/>
        <v/>
      </c>
      <c r="D69" s="58" t="str">
        <f t="shared" si="5"/>
        <v/>
      </c>
      <c r="E69" s="58" t="str">
        <f t="shared" si="5"/>
        <v/>
      </c>
      <c r="F69" s="58" t="str">
        <f t="shared" si="5"/>
        <v/>
      </c>
      <c r="G69" s="58" t="str">
        <f t="shared" si="5"/>
        <v/>
      </c>
      <c r="H69" s="58" t="str">
        <f t="shared" si="5"/>
        <v/>
      </c>
      <c r="I69" s="58" t="str">
        <f t="shared" si="5"/>
        <v/>
      </c>
      <c r="J69" s="58" t="str">
        <f t="shared" si="5"/>
        <v/>
      </c>
      <c r="K69" s="58" t="str">
        <f t="shared" si="5"/>
        <v/>
      </c>
      <c r="L69" s="58" t="str">
        <f t="shared" si="5"/>
        <v/>
      </c>
      <c r="M69" s="58" t="str">
        <f t="shared" si="5"/>
        <v/>
      </c>
      <c r="N69" s="58" t="str">
        <f t="shared" si="5"/>
        <v/>
      </c>
      <c r="O69" s="58" t="str">
        <f t="shared" si="5"/>
        <v/>
      </c>
      <c r="P69" s="58" t="str">
        <f t="shared" si="5"/>
        <v/>
      </c>
      <c r="Q69" s="58" t="str">
        <f t="shared" si="5"/>
        <v/>
      </c>
      <c r="R69" s="58" t="str">
        <f t="shared" si="5"/>
        <v/>
      </c>
      <c r="S69" s="58" t="str">
        <f t="shared" si="5"/>
        <v/>
      </c>
      <c r="T69" s="58" t="str">
        <f t="shared" si="5"/>
        <v/>
      </c>
      <c r="U69" s="58" t="str">
        <f t="shared" si="5"/>
        <v/>
      </c>
      <c r="V69" s="58" t="str">
        <f t="shared" si="5"/>
        <v/>
      </c>
      <c r="W69" s="58" t="str">
        <f t="shared" si="5"/>
        <v/>
      </c>
      <c r="X69" s="58" t="str">
        <f t="shared" si="5"/>
        <v/>
      </c>
      <c r="Y69" s="58" t="str">
        <f t="shared" si="5"/>
        <v/>
      </c>
      <c r="Z69" s="58" t="str">
        <f t="shared" si="5"/>
        <v/>
      </c>
      <c r="AA69" s="58" t="str">
        <f t="shared" si="5"/>
        <v/>
      </c>
      <c r="AB69" s="58" t="str">
        <f t="shared" si="5"/>
        <v/>
      </c>
      <c r="AC69" s="58" t="str">
        <f t="shared" si="5"/>
        <v/>
      </c>
      <c r="AD69" s="58" t="str">
        <f t="shared" si="5"/>
        <v/>
      </c>
      <c r="AE69" s="58" t="str">
        <f t="shared" si="5"/>
        <v/>
      </c>
    </row>
    <row r="70" spans="1:31" x14ac:dyDescent="0.3">
      <c r="A70" s="57">
        <v>20</v>
      </c>
      <c r="B70" s="58" t="str">
        <f t="shared" si="5"/>
        <v/>
      </c>
      <c r="C70" s="58" t="str">
        <f t="shared" si="5"/>
        <v/>
      </c>
      <c r="D70" s="58" t="str">
        <f t="shared" si="5"/>
        <v/>
      </c>
      <c r="E70" s="58" t="str">
        <f t="shared" si="5"/>
        <v/>
      </c>
      <c r="F70" s="58" t="str">
        <f t="shared" si="5"/>
        <v/>
      </c>
      <c r="G70" s="58" t="str">
        <f t="shared" si="5"/>
        <v/>
      </c>
      <c r="H70" s="58" t="str">
        <f t="shared" si="5"/>
        <v/>
      </c>
      <c r="I70" s="58" t="str">
        <f t="shared" si="5"/>
        <v/>
      </c>
      <c r="J70" s="58" t="str">
        <f t="shared" si="5"/>
        <v/>
      </c>
      <c r="K70" s="58" t="str">
        <f t="shared" si="5"/>
        <v/>
      </c>
      <c r="L70" s="58" t="str">
        <f t="shared" si="5"/>
        <v/>
      </c>
      <c r="M70" s="58" t="str">
        <f t="shared" si="5"/>
        <v/>
      </c>
      <c r="N70" s="58" t="str">
        <f t="shared" si="5"/>
        <v/>
      </c>
      <c r="O70" s="58" t="str">
        <f t="shared" si="5"/>
        <v/>
      </c>
      <c r="P70" s="58" t="str">
        <f t="shared" si="5"/>
        <v/>
      </c>
      <c r="Q70" s="58" t="str">
        <f t="shared" si="5"/>
        <v/>
      </c>
      <c r="R70" s="58" t="str">
        <f t="shared" si="5"/>
        <v/>
      </c>
      <c r="S70" s="58" t="str">
        <f t="shared" si="5"/>
        <v/>
      </c>
      <c r="T70" s="58" t="str">
        <f t="shared" si="5"/>
        <v/>
      </c>
      <c r="U70" s="58" t="str">
        <f t="shared" si="5"/>
        <v/>
      </c>
      <c r="V70" s="58" t="str">
        <f t="shared" si="5"/>
        <v/>
      </c>
      <c r="W70" s="58" t="str">
        <f t="shared" si="5"/>
        <v/>
      </c>
      <c r="X70" s="58" t="str">
        <f t="shared" si="5"/>
        <v/>
      </c>
      <c r="Y70" s="58" t="str">
        <f t="shared" si="5"/>
        <v/>
      </c>
      <c r="Z70" s="58" t="str">
        <f t="shared" si="5"/>
        <v/>
      </c>
      <c r="AA70" s="58" t="str">
        <f t="shared" si="5"/>
        <v/>
      </c>
      <c r="AB70" s="58" t="str">
        <f t="shared" si="5"/>
        <v/>
      </c>
      <c r="AC70" s="58" t="str">
        <f t="shared" si="5"/>
        <v/>
      </c>
      <c r="AD70" s="58" t="str">
        <f t="shared" si="5"/>
        <v/>
      </c>
      <c r="AE70" s="58" t="str">
        <f t="shared" si="5"/>
        <v/>
      </c>
    </row>
    <row r="71" spans="1:31" x14ac:dyDescent="0.3">
      <c r="A71" s="57">
        <v>21</v>
      </c>
      <c r="B71" s="58" t="str">
        <f t="shared" si="5"/>
        <v/>
      </c>
      <c r="C71" s="58" t="str">
        <f t="shared" si="5"/>
        <v/>
      </c>
      <c r="D71" s="58" t="str">
        <f t="shared" si="5"/>
        <v/>
      </c>
      <c r="E71" s="58" t="str">
        <f t="shared" si="5"/>
        <v/>
      </c>
      <c r="F71" s="58" t="str">
        <f t="shared" si="5"/>
        <v/>
      </c>
      <c r="G71" s="58" t="str">
        <f t="shared" si="5"/>
        <v/>
      </c>
      <c r="H71" s="58" t="str">
        <f t="shared" si="5"/>
        <v/>
      </c>
      <c r="I71" s="58" t="str">
        <f t="shared" si="5"/>
        <v/>
      </c>
      <c r="J71" s="58" t="str">
        <f t="shared" si="5"/>
        <v/>
      </c>
      <c r="K71" s="58" t="str">
        <f t="shared" si="5"/>
        <v/>
      </c>
      <c r="L71" s="58" t="str">
        <f t="shared" si="5"/>
        <v/>
      </c>
      <c r="M71" s="58" t="str">
        <f t="shared" si="5"/>
        <v/>
      </c>
      <c r="N71" s="58" t="str">
        <f t="shared" si="5"/>
        <v/>
      </c>
      <c r="O71" s="58" t="str">
        <f t="shared" si="5"/>
        <v/>
      </c>
      <c r="P71" s="58" t="str">
        <f t="shared" si="5"/>
        <v/>
      </c>
      <c r="Q71" s="58" t="str">
        <f t="shared" si="5"/>
        <v/>
      </c>
      <c r="R71" s="58" t="str">
        <f t="shared" si="5"/>
        <v/>
      </c>
      <c r="S71" s="58" t="str">
        <f t="shared" si="5"/>
        <v/>
      </c>
      <c r="T71" s="58" t="str">
        <f t="shared" si="5"/>
        <v/>
      </c>
      <c r="U71" s="58" t="str">
        <f t="shared" si="5"/>
        <v/>
      </c>
      <c r="V71" s="58" t="str">
        <f t="shared" si="5"/>
        <v/>
      </c>
      <c r="W71" s="58" t="str">
        <f t="shared" si="5"/>
        <v/>
      </c>
      <c r="X71" s="58" t="str">
        <f t="shared" si="5"/>
        <v/>
      </c>
      <c r="Y71" s="58" t="str">
        <f t="shared" si="5"/>
        <v/>
      </c>
      <c r="Z71" s="58" t="str">
        <f t="shared" si="5"/>
        <v/>
      </c>
      <c r="AA71" s="58" t="str">
        <f t="shared" si="5"/>
        <v/>
      </c>
      <c r="AB71" s="58" t="str">
        <f t="shared" si="5"/>
        <v/>
      </c>
      <c r="AC71" s="58" t="str">
        <f t="shared" si="5"/>
        <v/>
      </c>
      <c r="AD71" s="58" t="str">
        <f t="shared" si="5"/>
        <v/>
      </c>
      <c r="AE71" s="58" t="str">
        <f t="shared" si="5"/>
        <v/>
      </c>
    </row>
    <row r="72" spans="1:31" x14ac:dyDescent="0.3">
      <c r="A72" s="57">
        <v>22</v>
      </c>
      <c r="B72" s="58" t="str">
        <f t="shared" si="5"/>
        <v/>
      </c>
      <c r="C72" s="58" t="str">
        <f t="shared" si="5"/>
        <v/>
      </c>
      <c r="D72" s="58" t="str">
        <f t="shared" si="5"/>
        <v/>
      </c>
      <c r="E72" s="58" t="str">
        <f t="shared" si="5"/>
        <v/>
      </c>
      <c r="F72" s="58" t="str">
        <f t="shared" si="5"/>
        <v/>
      </c>
      <c r="G72" s="58" t="str">
        <f t="shared" si="5"/>
        <v/>
      </c>
      <c r="H72" s="58" t="str">
        <f t="shared" si="5"/>
        <v/>
      </c>
      <c r="I72" s="58" t="str">
        <f t="shared" si="5"/>
        <v/>
      </c>
      <c r="J72" s="58" t="str">
        <f t="shared" si="5"/>
        <v/>
      </c>
      <c r="K72" s="58" t="str">
        <f t="shared" si="5"/>
        <v/>
      </c>
      <c r="L72" s="58" t="str">
        <f t="shared" si="5"/>
        <v/>
      </c>
      <c r="M72" s="58" t="str">
        <f t="shared" si="5"/>
        <v/>
      </c>
      <c r="N72" s="58" t="str">
        <f t="shared" si="5"/>
        <v/>
      </c>
      <c r="O72" s="58" t="str">
        <f t="shared" si="5"/>
        <v/>
      </c>
      <c r="P72" s="58" t="str">
        <f t="shared" si="5"/>
        <v/>
      </c>
      <c r="Q72" s="58" t="str">
        <f t="shared" si="5"/>
        <v/>
      </c>
      <c r="R72" s="58" t="str">
        <f t="shared" si="5"/>
        <v/>
      </c>
      <c r="S72" s="58" t="str">
        <f t="shared" si="5"/>
        <v/>
      </c>
      <c r="T72" s="58" t="str">
        <f t="shared" si="5"/>
        <v/>
      </c>
      <c r="U72" s="58" t="str">
        <f t="shared" si="5"/>
        <v/>
      </c>
      <c r="V72" s="58" t="str">
        <f t="shared" si="5"/>
        <v/>
      </c>
      <c r="W72" s="58" t="str">
        <f t="shared" si="5"/>
        <v/>
      </c>
      <c r="X72" s="58" t="str">
        <f t="shared" si="5"/>
        <v/>
      </c>
      <c r="Y72" s="58" t="str">
        <f t="shared" si="5"/>
        <v/>
      </c>
      <c r="Z72" s="58" t="str">
        <f t="shared" si="5"/>
        <v/>
      </c>
      <c r="AA72" s="58" t="str">
        <f t="shared" si="5"/>
        <v/>
      </c>
      <c r="AB72" s="58" t="str">
        <f t="shared" si="5"/>
        <v/>
      </c>
      <c r="AC72" s="58" t="str">
        <f t="shared" si="5"/>
        <v/>
      </c>
      <c r="AD72" s="58" t="str">
        <f t="shared" si="5"/>
        <v/>
      </c>
      <c r="AE72" s="58" t="str">
        <f t="shared" si="5"/>
        <v/>
      </c>
    </row>
    <row r="73" spans="1:31" x14ac:dyDescent="0.3">
      <c r="A73" s="57">
        <v>23</v>
      </c>
      <c r="B73" s="58" t="str">
        <f t="shared" si="5"/>
        <v/>
      </c>
      <c r="C73" s="58" t="str">
        <f t="shared" si="5"/>
        <v/>
      </c>
      <c r="D73" s="58" t="str">
        <f t="shared" si="5"/>
        <v/>
      </c>
      <c r="E73" s="58" t="str">
        <f t="shared" si="5"/>
        <v/>
      </c>
      <c r="F73" s="58" t="str">
        <f t="shared" si="5"/>
        <v/>
      </c>
      <c r="G73" s="58" t="str">
        <f t="shared" si="5"/>
        <v/>
      </c>
      <c r="H73" s="58" t="str">
        <f t="shared" si="5"/>
        <v/>
      </c>
      <c r="I73" s="58" t="str">
        <f t="shared" si="5"/>
        <v/>
      </c>
      <c r="J73" s="58" t="str">
        <f t="shared" si="5"/>
        <v/>
      </c>
      <c r="K73" s="58" t="str">
        <f t="shared" si="5"/>
        <v/>
      </c>
      <c r="L73" s="58" t="str">
        <f t="shared" si="5"/>
        <v/>
      </c>
      <c r="M73" s="58" t="str">
        <f t="shared" si="5"/>
        <v/>
      </c>
      <c r="N73" s="58" t="str">
        <f t="shared" si="5"/>
        <v/>
      </c>
      <c r="O73" s="58" t="str">
        <f t="shared" si="5"/>
        <v/>
      </c>
      <c r="P73" s="58" t="str">
        <f t="shared" si="5"/>
        <v/>
      </c>
      <c r="Q73" s="58" t="str">
        <f t="shared" si="5"/>
        <v/>
      </c>
      <c r="R73" s="58" t="str">
        <f t="shared" si="5"/>
        <v/>
      </c>
      <c r="S73" s="58" t="str">
        <f t="shared" si="5"/>
        <v/>
      </c>
      <c r="T73" s="58" t="str">
        <f t="shared" si="5"/>
        <v/>
      </c>
      <c r="U73" s="58" t="str">
        <f t="shared" si="5"/>
        <v/>
      </c>
      <c r="V73" s="58" t="str">
        <f t="shared" si="5"/>
        <v/>
      </c>
      <c r="W73" s="58" t="str">
        <f t="shared" si="5"/>
        <v/>
      </c>
      <c r="X73" s="58" t="str">
        <f t="shared" si="5"/>
        <v/>
      </c>
      <c r="Y73" s="58" t="str">
        <f t="shared" si="5"/>
        <v/>
      </c>
      <c r="Z73" s="58" t="str">
        <f t="shared" si="5"/>
        <v/>
      </c>
      <c r="AA73" s="58" t="str">
        <f t="shared" si="5"/>
        <v/>
      </c>
      <c r="AB73" s="58" t="str">
        <f t="shared" si="5"/>
        <v/>
      </c>
      <c r="AC73" s="58" t="str">
        <f t="shared" si="5"/>
        <v/>
      </c>
      <c r="AD73" s="58" t="str">
        <f t="shared" si="5"/>
        <v/>
      </c>
      <c r="AE73" s="58" t="str">
        <f t="shared" si="5"/>
        <v/>
      </c>
    </row>
    <row r="74" spans="1:31" x14ac:dyDescent="0.3">
      <c r="A74" s="57">
        <v>24</v>
      </c>
      <c r="B74" s="58" t="str">
        <f t="shared" si="5"/>
        <v/>
      </c>
      <c r="C74" s="58" t="str">
        <f t="shared" si="5"/>
        <v/>
      </c>
      <c r="D74" s="58" t="str">
        <f t="shared" si="5"/>
        <v/>
      </c>
      <c r="E74" s="58" t="str">
        <f t="shared" si="5"/>
        <v/>
      </c>
      <c r="F74" s="58" t="str">
        <f t="shared" si="5"/>
        <v/>
      </c>
      <c r="G74" s="58" t="str">
        <f t="shared" si="5"/>
        <v/>
      </c>
      <c r="H74" s="58" t="str">
        <f t="shared" si="5"/>
        <v/>
      </c>
      <c r="I74" s="58" t="str">
        <f t="shared" si="5"/>
        <v/>
      </c>
      <c r="J74" s="58" t="str">
        <f t="shared" si="5"/>
        <v/>
      </c>
      <c r="K74" s="58" t="str">
        <f t="shared" si="5"/>
        <v/>
      </c>
      <c r="L74" s="58" t="str">
        <f t="shared" si="5"/>
        <v/>
      </c>
      <c r="M74" s="58" t="str">
        <f t="shared" si="5"/>
        <v/>
      </c>
      <c r="N74" s="58" t="str">
        <f t="shared" si="5"/>
        <v/>
      </c>
      <c r="O74" s="58" t="str">
        <f t="shared" si="5"/>
        <v/>
      </c>
      <c r="P74" s="58" t="str">
        <f t="shared" si="5"/>
        <v/>
      </c>
      <c r="Q74" s="58" t="str">
        <f t="shared" si="5"/>
        <v/>
      </c>
      <c r="R74" s="58" t="str">
        <f t="shared" si="5"/>
        <v/>
      </c>
      <c r="S74" s="58" t="str">
        <f t="shared" si="5"/>
        <v/>
      </c>
      <c r="T74" s="58" t="str">
        <f t="shared" si="5"/>
        <v/>
      </c>
      <c r="U74" s="58" t="str">
        <f t="shared" si="5"/>
        <v/>
      </c>
      <c r="V74" s="58" t="str">
        <f t="shared" si="5"/>
        <v/>
      </c>
      <c r="W74" s="58" t="str">
        <f t="shared" si="5"/>
        <v/>
      </c>
      <c r="X74" s="58" t="str">
        <f t="shared" si="5"/>
        <v/>
      </c>
      <c r="Y74" s="58" t="str">
        <f t="shared" si="5"/>
        <v/>
      </c>
      <c r="Z74" s="58" t="str">
        <f t="shared" si="5"/>
        <v/>
      </c>
      <c r="AA74" s="58" t="str">
        <f t="shared" si="5"/>
        <v/>
      </c>
      <c r="AB74" s="58" t="str">
        <f t="shared" si="5"/>
        <v/>
      </c>
      <c r="AC74" s="58" t="str">
        <f t="shared" si="5"/>
        <v/>
      </c>
      <c r="AD74" s="58" t="str">
        <f t="shared" si="5"/>
        <v/>
      </c>
      <c r="AE74" s="58" t="str">
        <f t="shared" si="5"/>
        <v/>
      </c>
    </row>
    <row r="75" spans="1:31" x14ac:dyDescent="0.3">
      <c r="A75" s="57">
        <v>25</v>
      </c>
      <c r="B75" s="58" t="str">
        <f t="shared" si="5"/>
        <v/>
      </c>
      <c r="C75" s="58" t="str">
        <f t="shared" si="5"/>
        <v/>
      </c>
      <c r="D75" s="58" t="str">
        <f t="shared" si="5"/>
        <v/>
      </c>
      <c r="E75" s="58" t="str">
        <f t="shared" si="5"/>
        <v/>
      </c>
      <c r="F75" s="58" t="str">
        <f t="shared" si="5"/>
        <v/>
      </c>
      <c r="G75" s="58" t="str">
        <f t="shared" si="5"/>
        <v/>
      </c>
      <c r="H75" s="58" t="str">
        <f t="shared" si="5"/>
        <v/>
      </c>
      <c r="I75" s="58" t="str">
        <f t="shared" si="5"/>
        <v/>
      </c>
      <c r="J75" s="58" t="str">
        <f t="shared" si="5"/>
        <v/>
      </c>
      <c r="K75" s="58" t="str">
        <f t="shared" si="5"/>
        <v/>
      </c>
      <c r="L75" s="58" t="str">
        <f t="shared" si="5"/>
        <v/>
      </c>
      <c r="M75" s="58" t="str">
        <f t="shared" si="5"/>
        <v/>
      </c>
      <c r="N75" s="58" t="str">
        <f t="shared" si="5"/>
        <v/>
      </c>
      <c r="O75" s="58" t="str">
        <f t="shared" si="5"/>
        <v/>
      </c>
      <c r="P75" s="58" t="str">
        <f t="shared" si="5"/>
        <v/>
      </c>
      <c r="Q75" s="58" t="str">
        <f t="shared" si="5"/>
        <v/>
      </c>
      <c r="R75" s="58" t="str">
        <f t="shared" si="5"/>
        <v/>
      </c>
      <c r="S75" s="58" t="str">
        <f t="shared" si="5"/>
        <v/>
      </c>
      <c r="T75" s="58" t="str">
        <f t="shared" si="5"/>
        <v/>
      </c>
      <c r="U75" s="58" t="str">
        <f t="shared" si="5"/>
        <v/>
      </c>
      <c r="V75" s="58" t="str">
        <f t="shared" si="5"/>
        <v/>
      </c>
      <c r="W75" s="58" t="str">
        <f t="shared" si="5"/>
        <v/>
      </c>
      <c r="X75" s="58" t="str">
        <f t="shared" si="5"/>
        <v/>
      </c>
      <c r="Y75" s="58" t="str">
        <f t="shared" si="5"/>
        <v/>
      </c>
      <c r="Z75" s="58" t="str">
        <f t="shared" si="5"/>
        <v/>
      </c>
      <c r="AA75" s="58" t="str">
        <f t="shared" si="5"/>
        <v/>
      </c>
      <c r="AB75" s="58" t="str">
        <f t="shared" si="5"/>
        <v/>
      </c>
      <c r="AC75" s="58" t="str">
        <f t="shared" si="5"/>
        <v/>
      </c>
      <c r="AD75" s="58" t="str">
        <f t="shared" si="5"/>
        <v/>
      </c>
      <c r="AE75" s="58" t="str">
        <f t="shared" si="5"/>
        <v/>
      </c>
    </row>
    <row r="76" spans="1:31" x14ac:dyDescent="0.3">
      <c r="A76" s="57">
        <v>26</v>
      </c>
      <c r="B76" s="58" t="str">
        <f t="shared" si="5"/>
        <v/>
      </c>
      <c r="C76" s="58" t="str">
        <f t="shared" si="5"/>
        <v/>
      </c>
      <c r="D76" s="58" t="str">
        <f t="shared" si="5"/>
        <v/>
      </c>
      <c r="E76" s="58" t="str">
        <f t="shared" si="5"/>
        <v/>
      </c>
      <c r="F76" s="58" t="str">
        <f t="shared" si="5"/>
        <v/>
      </c>
      <c r="G76" s="58" t="str">
        <f t="shared" si="5"/>
        <v/>
      </c>
      <c r="H76" s="58" t="str">
        <f t="shared" si="5"/>
        <v/>
      </c>
      <c r="I76" s="58" t="str">
        <f t="shared" si="5"/>
        <v/>
      </c>
      <c r="J76" s="58" t="str">
        <f t="shared" si="5"/>
        <v/>
      </c>
      <c r="K76" s="58" t="str">
        <f t="shared" si="5"/>
        <v/>
      </c>
      <c r="L76" s="58" t="str">
        <f t="shared" si="5"/>
        <v/>
      </c>
      <c r="M76" s="58" t="str">
        <f t="shared" si="5"/>
        <v/>
      </c>
      <c r="N76" s="58" t="str">
        <f t="shared" si="5"/>
        <v/>
      </c>
      <c r="O76" s="58" t="str">
        <f t="shared" si="5"/>
        <v/>
      </c>
      <c r="P76" s="58" t="str">
        <f t="shared" si="5"/>
        <v/>
      </c>
      <c r="Q76" s="58" t="str">
        <f t="shared" ref="Q76:AE76" si="6">IF(Q28&gt;0,LN(Q28),"")</f>
        <v/>
      </c>
      <c r="R76" s="58" t="str">
        <f t="shared" si="6"/>
        <v/>
      </c>
      <c r="S76" s="58" t="str">
        <f t="shared" si="6"/>
        <v/>
      </c>
      <c r="T76" s="58" t="str">
        <f t="shared" si="6"/>
        <v/>
      </c>
      <c r="U76" s="58" t="str">
        <f t="shared" si="6"/>
        <v/>
      </c>
      <c r="V76" s="58" t="str">
        <f t="shared" si="6"/>
        <v/>
      </c>
      <c r="W76" s="58" t="str">
        <f t="shared" si="6"/>
        <v/>
      </c>
      <c r="X76" s="58" t="str">
        <f t="shared" si="6"/>
        <v/>
      </c>
      <c r="Y76" s="58" t="str">
        <f t="shared" si="6"/>
        <v/>
      </c>
      <c r="Z76" s="58" t="str">
        <f t="shared" si="6"/>
        <v/>
      </c>
      <c r="AA76" s="58" t="str">
        <f t="shared" si="6"/>
        <v/>
      </c>
      <c r="AB76" s="58" t="str">
        <f t="shared" si="6"/>
        <v/>
      </c>
      <c r="AC76" s="58" t="str">
        <f t="shared" si="6"/>
        <v/>
      </c>
      <c r="AD76" s="58" t="str">
        <f t="shared" si="6"/>
        <v/>
      </c>
      <c r="AE76" s="58" t="str">
        <f t="shared" si="6"/>
        <v/>
      </c>
    </row>
    <row r="77" spans="1:31" x14ac:dyDescent="0.3">
      <c r="A77" s="57">
        <v>27</v>
      </c>
      <c r="B77" s="58" t="str">
        <f t="shared" ref="B77:AE85" si="7">IF(B29&gt;0,LN(B29),"")</f>
        <v/>
      </c>
      <c r="C77" s="58" t="str">
        <f t="shared" si="7"/>
        <v/>
      </c>
      <c r="D77" s="58" t="str">
        <f t="shared" si="7"/>
        <v/>
      </c>
      <c r="E77" s="58" t="str">
        <f t="shared" si="7"/>
        <v/>
      </c>
      <c r="F77" s="58" t="str">
        <f t="shared" si="7"/>
        <v/>
      </c>
      <c r="G77" s="58" t="str">
        <f t="shared" si="7"/>
        <v/>
      </c>
      <c r="H77" s="58" t="str">
        <f t="shared" si="7"/>
        <v/>
      </c>
      <c r="I77" s="58" t="str">
        <f t="shared" si="7"/>
        <v/>
      </c>
      <c r="J77" s="58" t="str">
        <f t="shared" si="7"/>
        <v/>
      </c>
      <c r="K77" s="58" t="str">
        <f t="shared" si="7"/>
        <v/>
      </c>
      <c r="L77" s="58" t="str">
        <f t="shared" si="7"/>
        <v/>
      </c>
      <c r="M77" s="58" t="str">
        <f t="shared" si="7"/>
        <v/>
      </c>
      <c r="N77" s="58" t="str">
        <f t="shared" si="7"/>
        <v/>
      </c>
      <c r="O77" s="58" t="str">
        <f t="shared" si="7"/>
        <v/>
      </c>
      <c r="P77" s="58" t="str">
        <f t="shared" si="7"/>
        <v/>
      </c>
      <c r="Q77" s="58" t="str">
        <f t="shared" si="7"/>
        <v/>
      </c>
      <c r="R77" s="58" t="str">
        <f t="shared" si="7"/>
        <v/>
      </c>
      <c r="S77" s="58" t="str">
        <f t="shared" si="7"/>
        <v/>
      </c>
      <c r="T77" s="58" t="str">
        <f t="shared" si="7"/>
        <v/>
      </c>
      <c r="U77" s="58" t="str">
        <f t="shared" si="7"/>
        <v/>
      </c>
      <c r="V77" s="58" t="str">
        <f t="shared" si="7"/>
        <v/>
      </c>
      <c r="W77" s="58" t="str">
        <f t="shared" si="7"/>
        <v/>
      </c>
      <c r="X77" s="58" t="str">
        <f t="shared" si="7"/>
        <v/>
      </c>
      <c r="Y77" s="58" t="str">
        <f t="shared" si="7"/>
        <v/>
      </c>
      <c r="Z77" s="58" t="str">
        <f t="shared" si="7"/>
        <v/>
      </c>
      <c r="AA77" s="58" t="str">
        <f t="shared" si="7"/>
        <v/>
      </c>
      <c r="AB77" s="58" t="str">
        <f t="shared" si="7"/>
        <v/>
      </c>
      <c r="AC77" s="58" t="str">
        <f t="shared" si="7"/>
        <v/>
      </c>
      <c r="AD77" s="58" t="str">
        <f t="shared" si="7"/>
        <v/>
      </c>
      <c r="AE77" s="58" t="str">
        <f t="shared" si="7"/>
        <v/>
      </c>
    </row>
    <row r="78" spans="1:31" x14ac:dyDescent="0.3">
      <c r="A78" s="57">
        <v>28</v>
      </c>
      <c r="B78" s="58" t="str">
        <f t="shared" si="7"/>
        <v/>
      </c>
      <c r="C78" s="58" t="str">
        <f t="shared" si="7"/>
        <v/>
      </c>
      <c r="D78" s="58" t="str">
        <f t="shared" si="7"/>
        <v/>
      </c>
      <c r="E78" s="58" t="str">
        <f t="shared" si="7"/>
        <v/>
      </c>
      <c r="F78" s="58" t="str">
        <f t="shared" si="7"/>
        <v/>
      </c>
      <c r="G78" s="58" t="str">
        <f t="shared" si="7"/>
        <v/>
      </c>
      <c r="H78" s="58" t="str">
        <f t="shared" si="7"/>
        <v/>
      </c>
      <c r="I78" s="58" t="str">
        <f t="shared" si="7"/>
        <v/>
      </c>
      <c r="J78" s="58" t="str">
        <f t="shared" si="7"/>
        <v/>
      </c>
      <c r="K78" s="58" t="str">
        <f t="shared" si="7"/>
        <v/>
      </c>
      <c r="L78" s="58" t="str">
        <f t="shared" si="7"/>
        <v/>
      </c>
      <c r="M78" s="58" t="str">
        <f t="shared" si="7"/>
        <v/>
      </c>
      <c r="N78" s="58" t="str">
        <f t="shared" si="7"/>
        <v/>
      </c>
      <c r="O78" s="58" t="str">
        <f t="shared" si="7"/>
        <v/>
      </c>
      <c r="P78" s="58" t="str">
        <f t="shared" si="7"/>
        <v/>
      </c>
      <c r="Q78" s="58" t="str">
        <f t="shared" si="7"/>
        <v/>
      </c>
      <c r="R78" s="58" t="str">
        <f t="shared" si="7"/>
        <v/>
      </c>
      <c r="S78" s="58" t="str">
        <f t="shared" si="7"/>
        <v/>
      </c>
      <c r="T78" s="58" t="str">
        <f t="shared" si="7"/>
        <v/>
      </c>
      <c r="U78" s="58" t="str">
        <f t="shared" si="7"/>
        <v/>
      </c>
      <c r="V78" s="58" t="str">
        <f t="shared" si="7"/>
        <v/>
      </c>
      <c r="W78" s="58" t="str">
        <f t="shared" si="7"/>
        <v/>
      </c>
      <c r="X78" s="58" t="str">
        <f t="shared" si="7"/>
        <v/>
      </c>
      <c r="Y78" s="58" t="str">
        <f t="shared" si="7"/>
        <v/>
      </c>
      <c r="Z78" s="58" t="str">
        <f t="shared" si="7"/>
        <v/>
      </c>
      <c r="AA78" s="58" t="str">
        <f t="shared" si="7"/>
        <v/>
      </c>
      <c r="AB78" s="58" t="str">
        <f t="shared" si="7"/>
        <v/>
      </c>
      <c r="AC78" s="58" t="str">
        <f t="shared" si="7"/>
        <v/>
      </c>
      <c r="AD78" s="58" t="str">
        <f t="shared" si="7"/>
        <v/>
      </c>
      <c r="AE78" s="58" t="str">
        <f t="shared" si="7"/>
        <v/>
      </c>
    </row>
    <row r="79" spans="1:31" x14ac:dyDescent="0.3">
      <c r="A79" s="57">
        <v>29</v>
      </c>
      <c r="B79" s="58" t="str">
        <f t="shared" si="7"/>
        <v/>
      </c>
      <c r="C79" s="58" t="str">
        <f t="shared" si="7"/>
        <v/>
      </c>
      <c r="D79" s="58" t="str">
        <f t="shared" si="7"/>
        <v/>
      </c>
      <c r="E79" s="58" t="str">
        <f t="shared" si="7"/>
        <v/>
      </c>
      <c r="F79" s="58" t="str">
        <f t="shared" si="7"/>
        <v/>
      </c>
      <c r="G79" s="58" t="str">
        <f t="shared" si="7"/>
        <v/>
      </c>
      <c r="H79" s="58" t="str">
        <f t="shared" si="7"/>
        <v/>
      </c>
      <c r="I79" s="58" t="str">
        <f t="shared" si="7"/>
        <v/>
      </c>
      <c r="J79" s="58" t="str">
        <f t="shared" si="7"/>
        <v/>
      </c>
      <c r="K79" s="58" t="str">
        <f t="shared" si="7"/>
        <v/>
      </c>
      <c r="L79" s="58" t="str">
        <f t="shared" si="7"/>
        <v/>
      </c>
      <c r="M79" s="58" t="str">
        <f t="shared" si="7"/>
        <v/>
      </c>
      <c r="N79" s="58" t="str">
        <f t="shared" si="7"/>
        <v/>
      </c>
      <c r="O79" s="58" t="str">
        <f t="shared" si="7"/>
        <v/>
      </c>
      <c r="P79" s="58" t="str">
        <f t="shared" si="7"/>
        <v/>
      </c>
      <c r="Q79" s="58" t="str">
        <f t="shared" si="7"/>
        <v/>
      </c>
      <c r="R79" s="58" t="str">
        <f t="shared" si="7"/>
        <v/>
      </c>
      <c r="S79" s="58" t="str">
        <f t="shared" si="7"/>
        <v/>
      </c>
      <c r="T79" s="58" t="str">
        <f t="shared" si="7"/>
        <v/>
      </c>
      <c r="U79" s="58" t="str">
        <f t="shared" si="7"/>
        <v/>
      </c>
      <c r="V79" s="58" t="str">
        <f t="shared" si="7"/>
        <v/>
      </c>
      <c r="W79" s="58" t="str">
        <f t="shared" si="7"/>
        <v/>
      </c>
      <c r="X79" s="58" t="str">
        <f t="shared" si="7"/>
        <v/>
      </c>
      <c r="Y79" s="58" t="str">
        <f t="shared" si="7"/>
        <v/>
      </c>
      <c r="Z79" s="58" t="str">
        <f t="shared" si="7"/>
        <v/>
      </c>
      <c r="AA79" s="58" t="str">
        <f t="shared" si="7"/>
        <v/>
      </c>
      <c r="AB79" s="58" t="str">
        <f t="shared" si="7"/>
        <v/>
      </c>
      <c r="AC79" s="58" t="str">
        <f t="shared" si="7"/>
        <v/>
      </c>
      <c r="AD79" s="58" t="str">
        <f t="shared" si="7"/>
        <v/>
      </c>
      <c r="AE79" s="58" t="str">
        <f t="shared" si="7"/>
        <v/>
      </c>
    </row>
    <row r="80" spans="1:31" x14ac:dyDescent="0.3">
      <c r="A80" s="57">
        <v>30</v>
      </c>
      <c r="B80" s="58" t="str">
        <f t="shared" si="7"/>
        <v/>
      </c>
      <c r="C80" s="58" t="str">
        <f t="shared" si="7"/>
        <v/>
      </c>
      <c r="D80" s="58" t="str">
        <f t="shared" si="7"/>
        <v/>
      </c>
      <c r="E80" s="58" t="str">
        <f t="shared" si="7"/>
        <v/>
      </c>
      <c r="F80" s="58" t="str">
        <f t="shared" si="7"/>
        <v/>
      </c>
      <c r="G80" s="58" t="str">
        <f t="shared" si="7"/>
        <v/>
      </c>
      <c r="H80" s="58" t="str">
        <f t="shared" si="7"/>
        <v/>
      </c>
      <c r="I80" s="58" t="str">
        <f t="shared" si="7"/>
        <v/>
      </c>
      <c r="J80" s="58" t="str">
        <f t="shared" si="7"/>
        <v/>
      </c>
      <c r="K80" s="58" t="str">
        <f t="shared" si="7"/>
        <v/>
      </c>
      <c r="L80" s="58" t="str">
        <f t="shared" si="7"/>
        <v/>
      </c>
      <c r="M80" s="58" t="str">
        <f t="shared" si="7"/>
        <v/>
      </c>
      <c r="N80" s="58" t="str">
        <f t="shared" si="7"/>
        <v/>
      </c>
      <c r="O80" s="58" t="str">
        <f t="shared" si="7"/>
        <v/>
      </c>
      <c r="P80" s="58" t="str">
        <f t="shared" si="7"/>
        <v/>
      </c>
      <c r="Q80" s="58" t="str">
        <f t="shared" si="7"/>
        <v/>
      </c>
      <c r="R80" s="58" t="str">
        <f t="shared" si="7"/>
        <v/>
      </c>
      <c r="S80" s="58" t="str">
        <f t="shared" si="7"/>
        <v/>
      </c>
      <c r="T80" s="58" t="str">
        <f t="shared" si="7"/>
        <v/>
      </c>
      <c r="U80" s="58" t="str">
        <f t="shared" si="7"/>
        <v/>
      </c>
      <c r="V80" s="58" t="str">
        <f t="shared" si="7"/>
        <v/>
      </c>
      <c r="W80" s="58" t="str">
        <f t="shared" si="7"/>
        <v/>
      </c>
      <c r="X80" s="58" t="str">
        <f t="shared" si="7"/>
        <v/>
      </c>
      <c r="Y80" s="58" t="str">
        <f t="shared" si="7"/>
        <v/>
      </c>
      <c r="Z80" s="58" t="str">
        <f t="shared" si="7"/>
        <v/>
      </c>
      <c r="AA80" s="58" t="str">
        <f t="shared" si="7"/>
        <v/>
      </c>
      <c r="AB80" s="58" t="str">
        <f t="shared" si="7"/>
        <v/>
      </c>
      <c r="AC80" s="58" t="str">
        <f t="shared" si="7"/>
        <v/>
      </c>
      <c r="AD80" s="58" t="str">
        <f t="shared" si="7"/>
        <v/>
      </c>
      <c r="AE80" s="58" t="str">
        <f t="shared" si="7"/>
        <v/>
      </c>
    </row>
    <row r="81" spans="1:31" x14ac:dyDescent="0.3">
      <c r="A81" s="57">
        <v>31</v>
      </c>
      <c r="B81" s="58" t="str">
        <f t="shared" si="7"/>
        <v/>
      </c>
      <c r="C81" s="58" t="str">
        <f t="shared" si="7"/>
        <v/>
      </c>
      <c r="D81" s="58" t="str">
        <f t="shared" si="7"/>
        <v/>
      </c>
      <c r="E81" s="58" t="str">
        <f t="shared" si="7"/>
        <v/>
      </c>
      <c r="F81" s="58" t="str">
        <f t="shared" si="7"/>
        <v/>
      </c>
      <c r="G81" s="58" t="str">
        <f t="shared" si="7"/>
        <v/>
      </c>
      <c r="H81" s="58" t="str">
        <f t="shared" si="7"/>
        <v/>
      </c>
      <c r="I81" s="58" t="str">
        <f t="shared" si="7"/>
        <v/>
      </c>
      <c r="J81" s="58" t="str">
        <f t="shared" si="7"/>
        <v/>
      </c>
      <c r="K81" s="58" t="str">
        <f t="shared" si="7"/>
        <v/>
      </c>
      <c r="L81" s="58" t="str">
        <f t="shared" si="7"/>
        <v/>
      </c>
      <c r="M81" s="58" t="str">
        <f t="shared" si="7"/>
        <v/>
      </c>
      <c r="N81" s="58" t="str">
        <f t="shared" si="7"/>
        <v/>
      </c>
      <c r="O81" s="58" t="str">
        <f t="shared" si="7"/>
        <v/>
      </c>
      <c r="P81" s="58" t="str">
        <f t="shared" si="7"/>
        <v/>
      </c>
      <c r="Q81" s="58" t="str">
        <f t="shared" si="7"/>
        <v/>
      </c>
      <c r="R81" s="58" t="str">
        <f t="shared" si="7"/>
        <v/>
      </c>
      <c r="S81" s="58" t="str">
        <f t="shared" si="7"/>
        <v/>
      </c>
      <c r="T81" s="58" t="str">
        <f t="shared" si="7"/>
        <v/>
      </c>
      <c r="U81" s="58" t="str">
        <f t="shared" si="7"/>
        <v/>
      </c>
      <c r="V81" s="58" t="str">
        <f t="shared" si="7"/>
        <v/>
      </c>
      <c r="W81" s="58" t="str">
        <f t="shared" si="7"/>
        <v/>
      </c>
      <c r="X81" s="58" t="str">
        <f t="shared" si="7"/>
        <v/>
      </c>
      <c r="Y81" s="58" t="str">
        <f t="shared" si="7"/>
        <v/>
      </c>
      <c r="Z81" s="58" t="str">
        <f t="shared" si="7"/>
        <v/>
      </c>
      <c r="AA81" s="58" t="str">
        <f t="shared" si="7"/>
        <v/>
      </c>
      <c r="AB81" s="58" t="str">
        <f t="shared" si="7"/>
        <v/>
      </c>
      <c r="AC81" s="58" t="str">
        <f t="shared" si="7"/>
        <v/>
      </c>
      <c r="AD81" s="58" t="str">
        <f t="shared" si="7"/>
        <v/>
      </c>
      <c r="AE81" s="58" t="str">
        <f t="shared" si="7"/>
        <v/>
      </c>
    </row>
    <row r="82" spans="1:31" x14ac:dyDescent="0.3">
      <c r="A82" s="57">
        <v>32</v>
      </c>
      <c r="B82" s="58" t="str">
        <f t="shared" si="7"/>
        <v/>
      </c>
      <c r="C82" s="58" t="str">
        <f t="shared" si="7"/>
        <v/>
      </c>
      <c r="D82" s="58" t="str">
        <f t="shared" si="7"/>
        <v/>
      </c>
      <c r="E82" s="58" t="str">
        <f t="shared" si="7"/>
        <v/>
      </c>
      <c r="F82" s="58" t="str">
        <f t="shared" si="7"/>
        <v/>
      </c>
      <c r="G82" s="58" t="str">
        <f t="shared" si="7"/>
        <v/>
      </c>
      <c r="H82" s="58" t="str">
        <f t="shared" si="7"/>
        <v/>
      </c>
      <c r="I82" s="58" t="str">
        <f t="shared" si="7"/>
        <v/>
      </c>
      <c r="J82" s="58" t="str">
        <f t="shared" si="7"/>
        <v/>
      </c>
      <c r="K82" s="58" t="str">
        <f t="shared" si="7"/>
        <v/>
      </c>
      <c r="L82" s="58" t="str">
        <f t="shared" si="7"/>
        <v/>
      </c>
      <c r="M82" s="58" t="str">
        <f t="shared" si="7"/>
        <v/>
      </c>
      <c r="N82" s="58" t="str">
        <f t="shared" si="7"/>
        <v/>
      </c>
      <c r="O82" s="58" t="str">
        <f t="shared" si="7"/>
        <v/>
      </c>
      <c r="P82" s="58" t="str">
        <f t="shared" si="7"/>
        <v/>
      </c>
      <c r="Q82" s="58" t="str">
        <f t="shared" si="7"/>
        <v/>
      </c>
      <c r="R82" s="58" t="str">
        <f t="shared" si="7"/>
        <v/>
      </c>
      <c r="S82" s="58" t="str">
        <f t="shared" si="7"/>
        <v/>
      </c>
      <c r="T82" s="58" t="str">
        <f t="shared" si="7"/>
        <v/>
      </c>
      <c r="U82" s="58" t="str">
        <f t="shared" si="7"/>
        <v/>
      </c>
      <c r="V82" s="58" t="str">
        <f t="shared" si="7"/>
        <v/>
      </c>
      <c r="W82" s="58" t="str">
        <f t="shared" si="7"/>
        <v/>
      </c>
      <c r="X82" s="58" t="str">
        <f t="shared" si="7"/>
        <v/>
      </c>
      <c r="Y82" s="58" t="str">
        <f t="shared" si="7"/>
        <v/>
      </c>
      <c r="Z82" s="58" t="str">
        <f t="shared" si="7"/>
        <v/>
      </c>
      <c r="AA82" s="58" t="str">
        <f t="shared" si="7"/>
        <v/>
      </c>
      <c r="AB82" s="58" t="str">
        <f t="shared" si="7"/>
        <v/>
      </c>
      <c r="AC82" s="58" t="str">
        <f t="shared" si="7"/>
        <v/>
      </c>
      <c r="AD82" s="58" t="str">
        <f t="shared" si="7"/>
        <v/>
      </c>
      <c r="AE82" s="58" t="str">
        <f t="shared" si="7"/>
        <v/>
      </c>
    </row>
    <row r="83" spans="1:31" x14ac:dyDescent="0.3">
      <c r="A83" s="57">
        <v>33</v>
      </c>
      <c r="B83" s="58" t="str">
        <f t="shared" si="7"/>
        <v/>
      </c>
      <c r="C83" s="58" t="str">
        <f t="shared" si="7"/>
        <v/>
      </c>
      <c r="D83" s="58" t="str">
        <f t="shared" si="7"/>
        <v/>
      </c>
      <c r="E83" s="58" t="str">
        <f t="shared" si="7"/>
        <v/>
      </c>
      <c r="F83" s="58" t="str">
        <f t="shared" si="7"/>
        <v/>
      </c>
      <c r="G83" s="58" t="str">
        <f t="shared" si="7"/>
        <v/>
      </c>
      <c r="H83" s="58" t="str">
        <f t="shared" si="7"/>
        <v/>
      </c>
      <c r="I83" s="58" t="str">
        <f t="shared" si="7"/>
        <v/>
      </c>
      <c r="J83" s="58" t="str">
        <f t="shared" si="7"/>
        <v/>
      </c>
      <c r="K83" s="58" t="str">
        <f t="shared" si="7"/>
        <v/>
      </c>
      <c r="L83" s="58" t="str">
        <f t="shared" si="7"/>
        <v/>
      </c>
      <c r="M83" s="58" t="str">
        <f t="shared" si="7"/>
        <v/>
      </c>
      <c r="N83" s="58" t="str">
        <f t="shared" si="7"/>
        <v/>
      </c>
      <c r="O83" s="58" t="str">
        <f t="shared" si="7"/>
        <v/>
      </c>
      <c r="P83" s="58" t="str">
        <f t="shared" si="7"/>
        <v/>
      </c>
      <c r="Q83" s="58" t="str">
        <f t="shared" si="7"/>
        <v/>
      </c>
      <c r="R83" s="58" t="str">
        <f t="shared" si="7"/>
        <v/>
      </c>
      <c r="S83" s="58" t="str">
        <f t="shared" si="7"/>
        <v/>
      </c>
      <c r="T83" s="58" t="str">
        <f t="shared" si="7"/>
        <v/>
      </c>
      <c r="U83" s="58" t="str">
        <f t="shared" si="7"/>
        <v/>
      </c>
      <c r="V83" s="58" t="str">
        <f t="shared" si="7"/>
        <v/>
      </c>
      <c r="W83" s="58" t="str">
        <f t="shared" si="7"/>
        <v/>
      </c>
      <c r="X83" s="58" t="str">
        <f t="shared" si="7"/>
        <v/>
      </c>
      <c r="Y83" s="58" t="str">
        <f t="shared" si="7"/>
        <v/>
      </c>
      <c r="Z83" s="58" t="str">
        <f t="shared" si="7"/>
        <v/>
      </c>
      <c r="AA83" s="58" t="str">
        <f t="shared" si="7"/>
        <v/>
      </c>
      <c r="AB83" s="58" t="str">
        <f t="shared" si="7"/>
        <v/>
      </c>
      <c r="AC83" s="58" t="str">
        <f t="shared" si="7"/>
        <v/>
      </c>
      <c r="AD83" s="58" t="str">
        <f t="shared" si="7"/>
        <v/>
      </c>
      <c r="AE83" s="58" t="str">
        <f t="shared" si="7"/>
        <v/>
      </c>
    </row>
    <row r="84" spans="1:31" x14ac:dyDescent="0.3">
      <c r="A84" s="57">
        <v>34</v>
      </c>
      <c r="B84" s="58" t="str">
        <f t="shared" si="7"/>
        <v/>
      </c>
      <c r="C84" s="58" t="str">
        <f t="shared" si="7"/>
        <v/>
      </c>
      <c r="D84" s="58" t="str">
        <f t="shared" si="7"/>
        <v/>
      </c>
      <c r="E84" s="58" t="str">
        <f t="shared" si="7"/>
        <v/>
      </c>
      <c r="F84" s="58" t="str">
        <f t="shared" si="7"/>
        <v/>
      </c>
      <c r="G84" s="58" t="str">
        <f t="shared" si="7"/>
        <v/>
      </c>
      <c r="H84" s="58" t="str">
        <f t="shared" si="7"/>
        <v/>
      </c>
      <c r="I84" s="58" t="str">
        <f t="shared" si="7"/>
        <v/>
      </c>
      <c r="J84" s="58" t="str">
        <f t="shared" si="7"/>
        <v/>
      </c>
      <c r="K84" s="58" t="str">
        <f t="shared" si="7"/>
        <v/>
      </c>
      <c r="L84" s="58" t="str">
        <f t="shared" si="7"/>
        <v/>
      </c>
      <c r="M84" s="58" t="str">
        <f t="shared" si="7"/>
        <v/>
      </c>
      <c r="N84" s="58" t="str">
        <f t="shared" si="7"/>
        <v/>
      </c>
      <c r="O84" s="58" t="str">
        <f t="shared" si="7"/>
        <v/>
      </c>
      <c r="P84" s="58" t="str">
        <f t="shared" si="7"/>
        <v/>
      </c>
      <c r="Q84" s="58" t="str">
        <f t="shared" si="7"/>
        <v/>
      </c>
      <c r="R84" s="58" t="str">
        <f t="shared" si="7"/>
        <v/>
      </c>
      <c r="S84" s="58" t="str">
        <f t="shared" si="7"/>
        <v/>
      </c>
      <c r="T84" s="58" t="str">
        <f t="shared" si="7"/>
        <v/>
      </c>
      <c r="U84" s="58" t="str">
        <f t="shared" si="7"/>
        <v/>
      </c>
      <c r="V84" s="58" t="str">
        <f t="shared" si="7"/>
        <v/>
      </c>
      <c r="W84" s="58" t="str">
        <f t="shared" si="7"/>
        <v/>
      </c>
      <c r="X84" s="58" t="str">
        <f t="shared" si="7"/>
        <v/>
      </c>
      <c r="Y84" s="58" t="str">
        <f t="shared" si="7"/>
        <v/>
      </c>
      <c r="Z84" s="58" t="str">
        <f t="shared" si="7"/>
        <v/>
      </c>
      <c r="AA84" s="58" t="str">
        <f t="shared" si="7"/>
        <v/>
      </c>
      <c r="AB84" s="58" t="str">
        <f t="shared" si="7"/>
        <v/>
      </c>
      <c r="AC84" s="58" t="str">
        <f t="shared" si="7"/>
        <v/>
      </c>
      <c r="AD84" s="58" t="str">
        <f t="shared" si="7"/>
        <v/>
      </c>
      <c r="AE84" s="58" t="str">
        <f t="shared" si="7"/>
        <v/>
      </c>
    </row>
    <row r="85" spans="1:31" x14ac:dyDescent="0.3">
      <c r="A85" s="57">
        <v>35</v>
      </c>
      <c r="B85" s="58" t="str">
        <f t="shared" si="7"/>
        <v/>
      </c>
      <c r="C85" s="58" t="str">
        <f t="shared" si="7"/>
        <v/>
      </c>
      <c r="D85" s="58" t="str">
        <f t="shared" si="7"/>
        <v/>
      </c>
      <c r="E85" s="58" t="str">
        <f t="shared" si="7"/>
        <v/>
      </c>
      <c r="F85" s="58" t="str">
        <f t="shared" si="7"/>
        <v/>
      </c>
      <c r="G85" s="58" t="str">
        <f t="shared" si="7"/>
        <v/>
      </c>
      <c r="H85" s="58" t="str">
        <f t="shared" si="7"/>
        <v/>
      </c>
      <c r="I85" s="58" t="str">
        <f t="shared" si="7"/>
        <v/>
      </c>
      <c r="J85" s="58" t="str">
        <f t="shared" si="7"/>
        <v/>
      </c>
      <c r="K85" s="58" t="str">
        <f t="shared" si="7"/>
        <v/>
      </c>
      <c r="L85" s="58" t="str">
        <f t="shared" si="7"/>
        <v/>
      </c>
      <c r="M85" s="58" t="str">
        <f t="shared" si="7"/>
        <v/>
      </c>
      <c r="N85" s="58" t="str">
        <f t="shared" si="7"/>
        <v/>
      </c>
      <c r="O85" s="58" t="str">
        <f t="shared" si="7"/>
        <v/>
      </c>
      <c r="P85" s="58" t="str">
        <f t="shared" si="7"/>
        <v/>
      </c>
      <c r="Q85" s="58" t="str">
        <f t="shared" ref="Q85:AE85" si="8">IF(Q37&gt;0,LN(Q37),"")</f>
        <v/>
      </c>
      <c r="R85" s="58" t="str">
        <f t="shared" si="8"/>
        <v/>
      </c>
      <c r="S85" s="58" t="str">
        <f t="shared" si="8"/>
        <v/>
      </c>
      <c r="T85" s="58" t="str">
        <f t="shared" si="8"/>
        <v/>
      </c>
      <c r="U85" s="58" t="str">
        <f t="shared" si="8"/>
        <v/>
      </c>
      <c r="V85" s="58" t="str">
        <f t="shared" si="8"/>
        <v/>
      </c>
      <c r="W85" s="58" t="str">
        <f t="shared" si="8"/>
        <v/>
      </c>
      <c r="X85" s="58" t="str">
        <f t="shared" si="8"/>
        <v/>
      </c>
      <c r="Y85" s="58" t="str">
        <f t="shared" si="8"/>
        <v/>
      </c>
      <c r="Z85" s="58" t="str">
        <f t="shared" si="8"/>
        <v/>
      </c>
      <c r="AA85" s="58" t="str">
        <f t="shared" si="8"/>
        <v/>
      </c>
      <c r="AB85" s="58" t="str">
        <f t="shared" si="8"/>
        <v/>
      </c>
      <c r="AC85" s="58" t="str">
        <f t="shared" si="8"/>
        <v/>
      </c>
      <c r="AD85" s="58" t="str">
        <f t="shared" si="8"/>
        <v/>
      </c>
      <c r="AE85" s="58" t="str">
        <f t="shared" si="8"/>
        <v/>
      </c>
    </row>
    <row r="86" spans="1:31" x14ac:dyDescent="0.3">
      <c r="B86" s="16"/>
      <c r="C86" s="16"/>
      <c r="D86" s="16"/>
      <c r="E86" s="16"/>
      <c r="F86" s="16"/>
    </row>
    <row r="87" spans="1:31" x14ac:dyDescent="0.3">
      <c r="A87" s="175" t="s">
        <v>49</v>
      </c>
      <c r="B87" s="176"/>
      <c r="C87" s="14">
        <f>COUNT(B51:AE85)</f>
        <v>6</v>
      </c>
    </row>
    <row r="88" spans="1:31" x14ac:dyDescent="0.3">
      <c r="B88" s="17"/>
      <c r="C88" s="17"/>
      <c r="D88" s="17"/>
      <c r="E88" s="17"/>
    </row>
    <row r="92" spans="1:31" x14ac:dyDescent="0.3">
      <c r="A92" s="18" t="s">
        <v>50</v>
      </c>
      <c r="D92" s="59">
        <f>AVERAGE(B51:AE85)</f>
        <v>-26.121934924897491</v>
      </c>
    </row>
    <row r="93" spans="1:31" x14ac:dyDescent="0.3">
      <c r="E93" s="17"/>
    </row>
    <row r="98" spans="1:5" x14ac:dyDescent="0.3">
      <c r="D98" s="17"/>
    </row>
    <row r="102" spans="1:5" x14ac:dyDescent="0.3">
      <c r="E102" s="14">
        <f>VAR(B51:AE85)</f>
        <v>0.82567695131256202</v>
      </c>
    </row>
    <row r="103" spans="1:5" x14ac:dyDescent="0.3">
      <c r="A103" s="19" t="s">
        <v>51</v>
      </c>
    </row>
    <row r="108" spans="1:5" x14ac:dyDescent="0.3">
      <c r="A108" s="61" t="s">
        <v>52</v>
      </c>
      <c r="C108" s="60">
        <f>3</f>
        <v>3</v>
      </c>
    </row>
    <row r="110" spans="1:5" x14ac:dyDescent="0.3">
      <c r="A110" s="19" t="s">
        <v>53</v>
      </c>
    </row>
    <row r="114" spans="1:6" x14ac:dyDescent="0.3">
      <c r="A114" s="172" t="s">
        <v>54</v>
      </c>
      <c r="B114" s="172"/>
      <c r="C114" s="172"/>
      <c r="F114" s="14">
        <f>EXP(4*E102)+2*EXP(3*E102)+3*EXP(2*E102)-3</f>
        <v>63.639980477470289</v>
      </c>
    </row>
    <row r="117" spans="1:6" x14ac:dyDescent="0.3">
      <c r="A117" s="170" t="s">
        <v>55</v>
      </c>
      <c r="B117" s="170"/>
      <c r="C117" s="170"/>
      <c r="F117" s="14">
        <f>C108*(EXP(E102)-1)^2</f>
        <v>4.9415469731094825</v>
      </c>
    </row>
    <row r="121" spans="1:6" x14ac:dyDescent="0.3">
      <c r="C121" s="37">
        <f>F114/F117+3*(1-1/C108)</f>
        <v>14.878554190374244</v>
      </c>
    </row>
    <row r="124" spans="1:6" x14ac:dyDescent="0.3">
      <c r="A124" s="19" t="s">
        <v>56</v>
      </c>
    </row>
    <row r="125" spans="1:6" x14ac:dyDescent="0.3">
      <c r="F125" s="38">
        <f>SQRT(EXP(E102)-1)*(EXP(E102)+2)/SQRT(C108)</f>
        <v>2.8016640697753172</v>
      </c>
    </row>
    <row r="128" spans="1:6" x14ac:dyDescent="0.3">
      <c r="A128" s="177" t="s">
        <v>57</v>
      </c>
      <c r="B128" s="170"/>
      <c r="C128" s="170"/>
      <c r="D128" s="170"/>
    </row>
    <row r="130" spans="1:11" x14ac:dyDescent="0.3">
      <c r="A130" s="19" t="s">
        <v>58</v>
      </c>
      <c r="E130" s="14" t="s">
        <v>59</v>
      </c>
    </row>
    <row r="133" spans="1:11" x14ac:dyDescent="0.3">
      <c r="A133" s="171" t="s">
        <v>60</v>
      </c>
      <c r="B133" s="172"/>
      <c r="C133" s="172"/>
      <c r="D133" s="172"/>
      <c r="E133" s="172"/>
      <c r="F133" s="172"/>
      <c r="G133" s="172"/>
      <c r="H133" s="172"/>
      <c r="I133" s="172"/>
    </row>
    <row r="134" spans="1:11" x14ac:dyDescent="0.3">
      <c r="A134" s="170"/>
      <c r="B134" s="170"/>
      <c r="C134" s="170"/>
      <c r="D134" s="170"/>
      <c r="E134" s="170"/>
    </row>
    <row r="136" spans="1:11" x14ac:dyDescent="0.3">
      <c r="A136" s="171" t="s">
        <v>61</v>
      </c>
      <c r="B136" s="172"/>
      <c r="C136" s="172"/>
      <c r="D136" s="172"/>
      <c r="E136" s="172"/>
      <c r="F136" s="170"/>
      <c r="G136" s="170"/>
      <c r="H136" s="170"/>
      <c r="I136" s="170"/>
      <c r="J136" s="46">
        <v>3.484</v>
      </c>
      <c r="K136" s="61" t="s">
        <v>62</v>
      </c>
    </row>
    <row r="138" spans="1:11" x14ac:dyDescent="0.3">
      <c r="A138" s="171" t="s">
        <v>63</v>
      </c>
      <c r="B138" s="172"/>
      <c r="C138" s="172"/>
    </row>
    <row r="146" spans="1:5" x14ac:dyDescent="0.3">
      <c r="A146" s="14" t="s">
        <v>64</v>
      </c>
      <c r="D146" s="14">
        <f>EXP(D92+E102/2)</f>
        <v>6.8340991825223256E-12</v>
      </c>
    </row>
    <row r="149" spans="1:5" x14ac:dyDescent="0.3">
      <c r="A149" s="14" t="s">
        <v>65</v>
      </c>
      <c r="D149" s="14">
        <f>EXP(2*D92+E102)</f>
        <v>4.6704911636552323E-23</v>
      </c>
    </row>
    <row r="153" spans="1:5" x14ac:dyDescent="0.3">
      <c r="A153" s="14" t="s">
        <v>66</v>
      </c>
      <c r="D153" s="14">
        <f>EXP(E102)-1</f>
        <v>1.283426010477358</v>
      </c>
    </row>
    <row r="157" spans="1:5" x14ac:dyDescent="0.3">
      <c r="A157" s="14" t="s">
        <v>67</v>
      </c>
      <c r="E157" s="14">
        <f>(E102)/C87+(E102^2)/(2*(C87-1))</f>
        <v>0.20578706801164104</v>
      </c>
    </row>
    <row r="161" spans="1:8" x14ac:dyDescent="0.3">
      <c r="A161" s="14" t="s">
        <v>68</v>
      </c>
      <c r="H161" s="14">
        <f>SQRT(C108*D149*D153+C108^2*D149*E157)</f>
        <v>1.6319567907302374E-11</v>
      </c>
    </row>
    <row r="165" spans="1:8" x14ac:dyDescent="0.3">
      <c r="A165" s="14" t="s">
        <v>69</v>
      </c>
      <c r="D165" s="21">
        <f>D146+(J136/C108)*H161</f>
        <v>2.5786557378869483E-11</v>
      </c>
      <c r="E165" s="22"/>
    </row>
    <row r="170" spans="1:8" x14ac:dyDescent="0.3">
      <c r="A170" s="2"/>
      <c r="B170" s="23"/>
    </row>
  </sheetData>
  <sheetProtection algorithmName="SHA-512" hashValue="sBlIbeSswzaMsLfWa+vmH0cylax4Fa6Zgx5osOXwGkI9gVMzPA5UMrcWzROa1tzlf5dELbyGzmpdiXaLmMdApQ==" saltValue="6kbz+dO9U+PbcD6foAK/Og==" spinCount="100000" sheet="1" objects="1" scenarios="1"/>
  <mergeCells count="9">
    <mergeCell ref="A134:E134"/>
    <mergeCell ref="A136:I136"/>
    <mergeCell ref="A138:C138"/>
    <mergeCell ref="A38:D38"/>
    <mergeCell ref="A87:B87"/>
    <mergeCell ref="A114:C114"/>
    <mergeCell ref="A117:C117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0A09-7DFB-458B-92E9-AE74E22866AE}">
  <sheetPr>
    <tabColor theme="3" tint="0.59999389629810485"/>
  </sheetPr>
  <dimension ref="A2:AE110"/>
  <sheetViews>
    <sheetView workbookViewId="0">
      <pane xSplit="1" ySplit="9" topLeftCell="B85" activePane="bottomRight" state="frozen"/>
      <selection activeCell="B47" sqref="B47"/>
      <selection pane="topRight" activeCell="B47" sqref="B47"/>
      <selection pane="bottomLeft" activeCell="B47" sqref="B47"/>
      <selection pane="bottomRight" activeCell="B93" sqref="B93"/>
    </sheetView>
  </sheetViews>
  <sheetFormatPr defaultColWidth="9.109375" defaultRowHeight="14.4" x14ac:dyDescent="0.3"/>
  <cols>
    <col min="1" max="13" width="9.109375" style="14"/>
    <col min="14" max="14" width="12" style="14" bestFit="1" customWidth="1"/>
    <col min="15" max="15" width="9.109375" style="14"/>
    <col min="16" max="16" width="12.6640625" style="14" bestFit="1" customWidth="1"/>
    <col min="17" max="21" width="9.109375" style="14"/>
    <col min="22" max="22" width="12" style="14" bestFit="1" customWidth="1"/>
    <col min="23" max="24" width="9.109375" style="14"/>
    <col min="25" max="25" width="12" style="14" bestFit="1" customWidth="1"/>
    <col min="26" max="29" width="9.109375" style="14"/>
    <col min="30" max="30" width="12" style="14" bestFit="1" customWidth="1"/>
    <col min="31" max="31" width="19.44140625" style="14" customWidth="1"/>
    <col min="32" max="16384" width="9.109375" style="14"/>
  </cols>
  <sheetData>
    <row r="2" spans="1:31" x14ac:dyDescent="0.3">
      <c r="P2" s="14" t="s">
        <v>70</v>
      </c>
    </row>
    <row r="3" spans="1:31" x14ac:dyDescent="0.3">
      <c r="N3" s="14" t="s">
        <v>71</v>
      </c>
    </row>
    <row r="4" spans="1:31" x14ac:dyDescent="0.3">
      <c r="N4" s="14" t="s">
        <v>72</v>
      </c>
    </row>
    <row r="5" spans="1:31" x14ac:dyDescent="0.3">
      <c r="A5" s="24" t="s">
        <v>73</v>
      </c>
      <c r="B5" s="24" t="s">
        <v>74</v>
      </c>
      <c r="C5" s="24"/>
      <c r="V5" s="14" t="s">
        <v>75</v>
      </c>
    </row>
    <row r="6" spans="1:31" x14ac:dyDescent="0.3">
      <c r="M6" s="25"/>
      <c r="AD6" s="14" t="s">
        <v>76</v>
      </c>
      <c r="AE6" s="14" t="s">
        <v>77</v>
      </c>
    </row>
    <row r="7" spans="1:31" ht="15" thickBot="1" x14ac:dyDescent="0.35">
      <c r="A7" s="26">
        <v>0.10100000000000001</v>
      </c>
      <c r="D7" s="37">
        <v>14.878554190374244</v>
      </c>
      <c r="F7" s="38">
        <v>2.8016640697753172</v>
      </c>
    </row>
    <row r="8" spans="1:31" ht="15" thickTop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0"/>
      <c r="W8" s="20"/>
      <c r="X8" s="20"/>
    </row>
    <row r="9" spans="1:31" x14ac:dyDescent="0.3">
      <c r="B9" s="14">
        <v>-5</v>
      </c>
      <c r="C9" s="28" t="s">
        <v>78</v>
      </c>
      <c r="G9" s="14">
        <f t="shared" ref="G9:G72" si="0">(1-($F$7/6)*(3*B9-B9^3)+(($D$7-3)*(3-6*B9^2+B9^4))/24)</f>
        <v>186.2173630124062</v>
      </c>
      <c r="N9" s="14">
        <f t="shared" ref="N9:N72" si="1">NORMDIST(B9,0,1,FALSE)</f>
        <v>1.4867195147342977E-6</v>
      </c>
      <c r="P9" s="14">
        <f t="shared" ref="P9:P72" si="2">G9*N9</f>
        <v>2.7685298757290508E-4</v>
      </c>
      <c r="V9" s="14">
        <f t="shared" ref="V9:V72" si="3">ABS(P9)</f>
        <v>2.7685298757290508E-4</v>
      </c>
      <c r="Y9" s="14">
        <f>($A$7/2)*V9</f>
        <v>1.3981075872431707E-5</v>
      </c>
      <c r="AD9" s="14">
        <f>Y9</f>
        <v>1.3981075872431707E-5</v>
      </c>
      <c r="AE9" s="14">
        <f t="shared" ref="AE9:AE72" si="4">AD9/SUM($Y$9:$Y$108)</f>
        <v>7.7714076016208825E-6</v>
      </c>
    </row>
    <row r="10" spans="1:31" x14ac:dyDescent="0.3">
      <c r="A10" s="14">
        <v>1</v>
      </c>
      <c r="B10" s="14">
        <f t="shared" ref="B10:B73" si="5">$B$9+A10*$A$7</f>
        <v>-4.899</v>
      </c>
      <c r="G10" s="14">
        <f t="shared" si="0"/>
        <v>168.26378023026189</v>
      </c>
      <c r="N10" s="14">
        <f t="shared" si="1"/>
        <v>2.4509397556839956E-6</v>
      </c>
      <c r="P10" s="14">
        <f t="shared" si="2"/>
        <v>4.1240438840802363E-4</v>
      </c>
      <c r="V10" s="14">
        <f t="shared" si="3"/>
        <v>4.1240438840802363E-4</v>
      </c>
      <c r="Y10" s="14">
        <f t="shared" ref="Y10:Y73" si="6">($A$7)*V10</f>
        <v>4.1652843229210388E-5</v>
      </c>
      <c r="AD10" s="14">
        <f t="shared" ref="AD10:AD73" si="7">Y10+AD9</f>
        <v>5.5633919101642098E-5</v>
      </c>
      <c r="AE10" s="14">
        <f t="shared" si="4"/>
        <v>3.0924219692347895E-5</v>
      </c>
    </row>
    <row r="11" spans="1:31" x14ac:dyDescent="0.3">
      <c r="A11" s="14">
        <v>2</v>
      </c>
      <c r="B11" s="14">
        <f t="shared" si="5"/>
        <v>-4.798</v>
      </c>
      <c r="G11" s="14">
        <f t="shared" si="0"/>
        <v>151.56379132459466</v>
      </c>
      <c r="N11" s="14">
        <f t="shared" si="1"/>
        <v>3.9995026854766194E-6</v>
      </c>
      <c r="P11" s="14">
        <f t="shared" si="2"/>
        <v>6.0617979042373426E-4</v>
      </c>
      <c r="V11" s="14">
        <f t="shared" si="3"/>
        <v>6.0617979042373426E-4</v>
      </c>
      <c r="Y11" s="14">
        <f t="shared" si="6"/>
        <v>6.122415883279717E-5</v>
      </c>
      <c r="AD11" s="14">
        <f t="shared" si="7"/>
        <v>1.1685807793443927E-4</v>
      </c>
      <c r="AE11" s="14">
        <f t="shared" si="4"/>
        <v>6.4955784766265878E-5</v>
      </c>
    </row>
    <row r="12" spans="1:31" x14ac:dyDescent="0.3">
      <c r="A12" s="14">
        <v>3</v>
      </c>
      <c r="B12" s="14">
        <f t="shared" si="5"/>
        <v>-4.6970000000000001</v>
      </c>
      <c r="G12" s="14">
        <f t="shared" si="0"/>
        <v>136.06094455206116</v>
      </c>
      <c r="N12" s="14">
        <f t="shared" si="1"/>
        <v>6.4602468217096111E-6</v>
      </c>
      <c r="P12" s="14">
        <f t="shared" si="2"/>
        <v>8.7898728460126076E-4</v>
      </c>
      <c r="V12" s="14">
        <f t="shared" si="3"/>
        <v>8.7898728460126076E-4</v>
      </c>
      <c r="Y12" s="14">
        <f t="shared" si="6"/>
        <v>8.8777715744727342E-5</v>
      </c>
      <c r="AD12" s="14">
        <f t="shared" si="7"/>
        <v>2.0563579367916662E-4</v>
      </c>
      <c r="AE12" s="14">
        <f t="shared" si="4"/>
        <v>1.143030468288037E-4</v>
      </c>
    </row>
    <row r="13" spans="1:31" x14ac:dyDescent="0.3">
      <c r="A13" s="14">
        <v>4</v>
      </c>
      <c r="B13" s="14">
        <f t="shared" si="5"/>
        <v>-4.5960000000000001</v>
      </c>
      <c r="G13" s="14">
        <f t="shared" si="0"/>
        <v>121.70002425643059</v>
      </c>
      <c r="N13" s="14">
        <f t="shared" si="1"/>
        <v>1.0329088331249594E-5</v>
      </c>
      <c r="P13" s="14">
        <f t="shared" si="2"/>
        <v>1.2570503004598898E-3</v>
      </c>
      <c r="V13" s="14">
        <f t="shared" si="3"/>
        <v>1.2570503004598898E-3</v>
      </c>
      <c r="Y13" s="14">
        <f t="shared" si="6"/>
        <v>1.2696208034644889E-4</v>
      </c>
      <c r="AD13" s="14">
        <f t="shared" si="7"/>
        <v>3.3259787402561551E-4</v>
      </c>
      <c r="AE13" s="14">
        <f t="shared" si="4"/>
        <v>1.8487516054342467E-4</v>
      </c>
    </row>
    <row r="14" spans="1:31" x14ac:dyDescent="0.3">
      <c r="A14" s="14">
        <v>5</v>
      </c>
      <c r="B14" s="14">
        <f t="shared" si="5"/>
        <v>-4.4950000000000001</v>
      </c>
      <c r="G14" s="14">
        <f t="shared" si="0"/>
        <v>108.42705086858457</v>
      </c>
      <c r="N14" s="14">
        <f t="shared" si="1"/>
        <v>1.6347247339999862E-5</v>
      </c>
      <c r="P14" s="14">
        <f t="shared" si="2"/>
        <v>1.772483818895499E-3</v>
      </c>
      <c r="V14" s="14">
        <f t="shared" si="3"/>
        <v>1.772483818895499E-3</v>
      </c>
      <c r="Y14" s="14">
        <f t="shared" si="6"/>
        <v>1.7902086570844542E-4</v>
      </c>
      <c r="AD14" s="14">
        <f t="shared" si="7"/>
        <v>5.1161873973406093E-4</v>
      </c>
      <c r="AE14" s="14">
        <f t="shared" si="4"/>
        <v>2.8438424906490677E-4</v>
      </c>
    </row>
    <row r="15" spans="1:31" x14ac:dyDescent="0.3">
      <c r="A15" s="14">
        <v>6</v>
      </c>
      <c r="B15" s="14">
        <f t="shared" si="5"/>
        <v>-4.3940000000000001</v>
      </c>
      <c r="G15" s="14">
        <f t="shared" si="0"/>
        <v>96.189280906516743</v>
      </c>
      <c r="N15" s="14">
        <f t="shared" si="1"/>
        <v>2.5609260510355175E-5</v>
      </c>
      <c r="P15" s="14">
        <f t="shared" si="2"/>
        <v>2.4633363530387202E-3</v>
      </c>
      <c r="V15" s="14">
        <f t="shared" si="3"/>
        <v>2.4633363530387202E-3</v>
      </c>
      <c r="Y15" s="14">
        <f t="shared" si="6"/>
        <v>2.4879697165691077E-4</v>
      </c>
      <c r="AD15" s="14">
        <f t="shared" si="7"/>
        <v>7.604157113909717E-4</v>
      </c>
      <c r="AE15" s="14">
        <f t="shared" si="4"/>
        <v>4.2267851872174401E-4</v>
      </c>
    </row>
    <row r="16" spans="1:31" x14ac:dyDescent="0.3">
      <c r="A16" s="14">
        <v>7</v>
      </c>
      <c r="B16" s="14">
        <f t="shared" si="5"/>
        <v>-4.2930000000000001</v>
      </c>
      <c r="G16" s="14">
        <f t="shared" si="0"/>
        <v>84.935206975333458</v>
      </c>
      <c r="N16" s="14">
        <f t="shared" si="1"/>
        <v>3.97117663248513E-5</v>
      </c>
      <c r="P16" s="14">
        <f t="shared" si="2"/>
        <v>3.3729270921573225E-3</v>
      </c>
      <c r="V16" s="14">
        <f t="shared" si="3"/>
        <v>3.3729270921573225E-3</v>
      </c>
      <c r="Y16" s="14">
        <f t="shared" si="6"/>
        <v>3.406656363078896E-4</v>
      </c>
      <c r="AD16" s="14">
        <f t="shared" si="7"/>
        <v>1.1010813476988613E-3</v>
      </c>
      <c r="AE16" s="14">
        <f t="shared" si="4"/>
        <v>6.1203816026653168E-4</v>
      </c>
    </row>
    <row r="17" spans="1:31" x14ac:dyDescent="0.3">
      <c r="A17" s="14">
        <v>8</v>
      </c>
      <c r="B17" s="14">
        <f t="shared" si="5"/>
        <v>-4.1920000000000002</v>
      </c>
      <c r="G17" s="14">
        <f t="shared" si="0"/>
        <v>74.614557767253245</v>
      </c>
      <c r="N17" s="14">
        <f t="shared" si="1"/>
        <v>6.0955252216615318E-5</v>
      </c>
      <c r="P17" s="14">
        <f t="shared" si="2"/>
        <v>4.5481491877341351E-3</v>
      </c>
      <c r="V17" s="14">
        <f t="shared" si="3"/>
        <v>4.5481491877341351E-3</v>
      </c>
      <c r="Y17" s="14">
        <f t="shared" si="6"/>
        <v>4.5936306796114768E-4</v>
      </c>
      <c r="AD17" s="14">
        <f t="shared" si="7"/>
        <v>1.560444415660009E-3</v>
      </c>
      <c r="AE17" s="14">
        <f t="shared" si="4"/>
        <v>8.6737599483878956E-4</v>
      </c>
    </row>
    <row r="18" spans="1:31" x14ac:dyDescent="0.3">
      <c r="A18" s="14">
        <v>9</v>
      </c>
      <c r="B18" s="14">
        <f t="shared" si="5"/>
        <v>-4.0910000000000002</v>
      </c>
      <c r="G18" s="14">
        <f t="shared" si="0"/>
        <v>65.17829806160691</v>
      </c>
      <c r="N18" s="14">
        <f t="shared" si="1"/>
        <v>9.2613185614433534E-5</v>
      </c>
      <c r="P18" s="14">
        <f t="shared" si="2"/>
        <v>6.0363698164124738E-3</v>
      </c>
      <c r="V18" s="14">
        <f t="shared" si="3"/>
        <v>6.0363698164124738E-3</v>
      </c>
      <c r="Y18" s="14">
        <f t="shared" si="6"/>
        <v>6.0967335145765988E-4</v>
      </c>
      <c r="AD18" s="14">
        <f t="shared" si="7"/>
        <v>2.1701177671176689E-3</v>
      </c>
      <c r="AE18" s="14">
        <f t="shared" si="4"/>
        <v>1.2062640862314058E-3</v>
      </c>
    </row>
    <row r="19" spans="1:31" x14ac:dyDescent="0.3">
      <c r="A19" s="14">
        <v>10</v>
      </c>
      <c r="B19" s="14">
        <f t="shared" si="5"/>
        <v>-3.99</v>
      </c>
      <c r="G19" s="14">
        <f t="shared" si="0"/>
        <v>56.578628724837777</v>
      </c>
      <c r="N19" s="14">
        <f t="shared" si="1"/>
        <v>1.3928497646575994E-4</v>
      </c>
      <c r="P19" s="14">
        <f t="shared" si="2"/>
        <v>7.8805529704039992E-3</v>
      </c>
      <c r="V19" s="14">
        <f t="shared" si="3"/>
        <v>7.8805529704039992E-3</v>
      </c>
      <c r="Y19" s="14">
        <f t="shared" si="6"/>
        <v>7.9593585001080393E-4</v>
      </c>
      <c r="AD19" s="14">
        <f t="shared" si="7"/>
        <v>2.9660536171284731E-3</v>
      </c>
      <c r="AE19" s="14">
        <f t="shared" si="4"/>
        <v>1.6486865415285246E-3</v>
      </c>
    </row>
    <row r="20" spans="1:31" x14ac:dyDescent="0.3">
      <c r="A20" s="14">
        <v>11</v>
      </c>
      <c r="B20" s="14">
        <f t="shared" si="5"/>
        <v>-3.8890000000000002</v>
      </c>
      <c r="G20" s="14">
        <f t="shared" si="0"/>
        <v>48.768986710501437</v>
      </c>
      <c r="N20" s="14">
        <f t="shared" si="1"/>
        <v>2.0735069214939127E-4</v>
      </c>
      <c r="P20" s="14">
        <f t="shared" si="2"/>
        <v>1.0112283149846937E-2</v>
      </c>
      <c r="V20" s="14">
        <f t="shared" si="3"/>
        <v>1.0112283149846937E-2</v>
      </c>
      <c r="Y20" s="14">
        <f t="shared" si="6"/>
        <v>1.0213405981345407E-3</v>
      </c>
      <c r="AD20" s="14">
        <f t="shared" si="7"/>
        <v>3.987394215263014E-3</v>
      </c>
      <c r="AE20" s="14">
        <f t="shared" si="4"/>
        <v>2.2164006545631085E-3</v>
      </c>
    </row>
    <row r="21" spans="1:31" x14ac:dyDescent="0.3">
      <c r="A21" s="14">
        <v>12</v>
      </c>
      <c r="B21" s="14">
        <f t="shared" si="5"/>
        <v>-3.7879999999999998</v>
      </c>
      <c r="G21" s="14">
        <f t="shared" si="0"/>
        <v>41.704045059265809</v>
      </c>
      <c r="N21" s="14">
        <f t="shared" si="1"/>
        <v>3.0554590364653618E-4</v>
      </c>
      <c r="P21" s="14">
        <f t="shared" si="2"/>
        <v>1.2742500133349235E-2</v>
      </c>
      <c r="V21" s="14">
        <f t="shared" si="3"/>
        <v>1.2742500133349235E-2</v>
      </c>
      <c r="Y21" s="14">
        <f t="shared" si="6"/>
        <v>1.2869925134682727E-3</v>
      </c>
      <c r="AD21" s="14">
        <f t="shared" si="7"/>
        <v>5.274386728731287E-3</v>
      </c>
      <c r="AE21" s="14">
        <f t="shared" si="4"/>
        <v>2.931777889738424E-3</v>
      </c>
    </row>
    <row r="22" spans="1:31" x14ac:dyDescent="0.3">
      <c r="A22" s="14">
        <v>13</v>
      </c>
      <c r="B22" s="14">
        <f t="shared" si="5"/>
        <v>-3.6869999999999998</v>
      </c>
      <c r="G22" s="14">
        <f t="shared" si="0"/>
        <v>35.339712898911273</v>
      </c>
      <c r="N22" s="14">
        <f t="shared" si="1"/>
        <v>4.4567390271459394E-4</v>
      </c>
      <c r="P22" s="14">
        <f t="shared" si="2"/>
        <v>1.5749987768471065E-2</v>
      </c>
      <c r="V22" s="14">
        <f t="shared" si="3"/>
        <v>1.5749987768471065E-2</v>
      </c>
      <c r="Y22" s="14">
        <f t="shared" si="6"/>
        <v>1.5907487646155776E-3</v>
      </c>
      <c r="AD22" s="14">
        <f t="shared" si="7"/>
        <v>6.8651354933468647E-3</v>
      </c>
      <c r="AE22" s="14">
        <f t="shared" si="4"/>
        <v>3.8159986145525266E-3</v>
      </c>
    </row>
    <row r="23" spans="1:31" x14ac:dyDescent="0.3">
      <c r="A23" s="14">
        <v>14</v>
      </c>
      <c r="B23" s="14">
        <f t="shared" si="5"/>
        <v>-3.5859999999999999</v>
      </c>
      <c r="G23" s="14">
        <f t="shared" si="0"/>
        <v>29.633135444330417</v>
      </c>
      <c r="N23" s="14">
        <f t="shared" si="1"/>
        <v>6.4346911127639178E-4</v>
      </c>
      <c r="P23" s="14">
        <f t="shared" si="2"/>
        <v>1.9068007328696238E-2</v>
      </c>
      <c r="V23" s="14">
        <f t="shared" si="3"/>
        <v>1.9068007328696238E-2</v>
      </c>
      <c r="Y23" s="14">
        <f t="shared" si="6"/>
        <v>1.9258687401983202E-3</v>
      </c>
      <c r="AD23" s="14">
        <f t="shared" si="7"/>
        <v>8.7910042335451848E-3</v>
      </c>
      <c r="AE23" s="14">
        <f t="shared" si="4"/>
        <v>4.8864964148550806E-3</v>
      </c>
    </row>
    <row r="24" spans="1:31" x14ac:dyDescent="0.3">
      <c r="A24" s="14">
        <v>15</v>
      </c>
      <c r="B24" s="14">
        <f t="shared" si="5"/>
        <v>-3.4849999999999999</v>
      </c>
      <c r="G24" s="14">
        <f t="shared" si="0"/>
        <v>24.542693997528254</v>
      </c>
      <c r="N24" s="14">
        <f t="shared" si="1"/>
        <v>9.196190652258089E-4</v>
      </c>
      <c r="P24" s="14">
        <f t="shared" si="2"/>
        <v>2.2569929312130005E-2</v>
      </c>
      <c r="V24" s="14">
        <f t="shared" si="3"/>
        <v>2.2569929312130005E-2</v>
      </c>
      <c r="Y24" s="14">
        <f t="shared" si="6"/>
        <v>2.2795628605251305E-3</v>
      </c>
      <c r="AD24" s="14">
        <f t="shared" si="7"/>
        <v>1.1070567094070316E-2</v>
      </c>
      <c r="AE24" s="14">
        <f t="shared" si="4"/>
        <v>6.1535957643113993E-3</v>
      </c>
    </row>
    <row r="25" spans="1:31" x14ac:dyDescent="0.3">
      <c r="A25" s="14">
        <v>16</v>
      </c>
      <c r="B25" s="14">
        <f t="shared" si="5"/>
        <v>-3.3839999999999999</v>
      </c>
      <c r="G25" s="14">
        <f t="shared" si="0"/>
        <v>20.028005947622155</v>
      </c>
      <c r="N25" s="14">
        <f t="shared" si="1"/>
        <v>1.3009421669529307E-3</v>
      </c>
      <c r="P25" s="14">
        <f t="shared" si="2"/>
        <v>2.605527745724575E-2</v>
      </c>
      <c r="V25" s="14">
        <f t="shared" si="3"/>
        <v>2.605527745724575E-2</v>
      </c>
      <c r="Y25" s="14">
        <f t="shared" si="6"/>
        <v>2.6315830231818209E-3</v>
      </c>
      <c r="AD25" s="14">
        <f t="shared" si="7"/>
        <v>1.3702150117252137E-2</v>
      </c>
      <c r="AE25" s="14">
        <f t="shared" si="4"/>
        <v>7.6163661903683628E-3</v>
      </c>
    </row>
    <row r="26" spans="1:31" x14ac:dyDescent="0.3">
      <c r="A26" s="14">
        <v>17</v>
      </c>
      <c r="B26" s="14">
        <f t="shared" si="5"/>
        <v>-3.2829999999999999</v>
      </c>
      <c r="G26" s="14">
        <f t="shared" si="0"/>
        <v>16.049924770841798</v>
      </c>
      <c r="N26" s="14">
        <f t="shared" si="1"/>
        <v>1.8217038523946315E-3</v>
      </c>
      <c r="P26" s="14">
        <f t="shared" si="2"/>
        <v>2.9238209785686527E-2</v>
      </c>
      <c r="V26" s="14">
        <f t="shared" si="3"/>
        <v>2.9238209785686527E-2</v>
      </c>
      <c r="Y26" s="14">
        <f t="shared" si="6"/>
        <v>2.9530591883543396E-3</v>
      </c>
      <c r="AD26" s="14">
        <f t="shared" si="7"/>
        <v>1.6655209305606475E-2</v>
      </c>
      <c r="AE26" s="14">
        <f t="shared" si="4"/>
        <v>9.2578297539604639E-3</v>
      </c>
    </row>
    <row r="27" spans="1:31" x14ac:dyDescent="0.3">
      <c r="A27" s="14">
        <v>18</v>
      </c>
      <c r="B27" s="14">
        <f t="shared" si="5"/>
        <v>-3.1819999999999999</v>
      </c>
      <c r="G27" s="14">
        <f t="shared" si="0"/>
        <v>12.570540030529248</v>
      </c>
      <c r="N27" s="14">
        <f t="shared" si="1"/>
        <v>2.5250345499379808E-3</v>
      </c>
      <c r="P27" s="14">
        <f t="shared" si="2"/>
        <v>3.1741047888464789E-2</v>
      </c>
      <c r="V27" s="14">
        <f t="shared" si="3"/>
        <v>3.1741047888464789E-2</v>
      </c>
      <c r="Y27" s="14">
        <f t="shared" si="6"/>
        <v>3.2058458367349441E-3</v>
      </c>
      <c r="AD27" s="14">
        <f t="shared" si="7"/>
        <v>1.9861055142341419E-2</v>
      </c>
      <c r="AE27" s="14">
        <f t="shared" si="4"/>
        <v>1.1039805256600617E-2</v>
      </c>
    </row>
    <row r="28" spans="1:31" x14ac:dyDescent="0.3">
      <c r="A28" s="14">
        <v>19</v>
      </c>
      <c r="B28" s="14">
        <f t="shared" si="5"/>
        <v>-3.081</v>
      </c>
      <c r="G28" s="14">
        <f t="shared" si="0"/>
        <v>9.5531773771389208</v>
      </c>
      <c r="N28" s="14">
        <f t="shared" si="1"/>
        <v>3.4643888734137819E-3</v>
      </c>
      <c r="P28" s="14">
        <f t="shared" si="2"/>
        <v>3.3095921411108335E-2</v>
      </c>
      <c r="V28" s="14">
        <f t="shared" si="3"/>
        <v>3.3095921411108335E-2</v>
      </c>
      <c r="Y28" s="14">
        <f t="shared" si="6"/>
        <v>3.342688062521942E-3</v>
      </c>
      <c r="AD28" s="14">
        <f t="shared" si="7"/>
        <v>2.3203743204863361E-2</v>
      </c>
      <c r="AE28" s="14">
        <f t="shared" si="4"/>
        <v>1.289784477058061E-2</v>
      </c>
    </row>
    <row r="29" spans="1:31" x14ac:dyDescent="0.3">
      <c r="A29" s="14">
        <v>20</v>
      </c>
      <c r="B29" s="14">
        <f t="shared" si="5"/>
        <v>-2.98</v>
      </c>
      <c r="G29" s="14">
        <f t="shared" si="0"/>
        <v>6.9623985482375499</v>
      </c>
      <c r="N29" s="14">
        <f t="shared" si="1"/>
        <v>4.7049575269339792E-3</v>
      </c>
      <c r="P29" s="14">
        <f t="shared" si="2"/>
        <v>3.275778945504447E-2</v>
      </c>
      <c r="V29" s="14">
        <f t="shared" si="3"/>
        <v>3.275778945504447E-2</v>
      </c>
      <c r="Y29" s="14">
        <f t="shared" si="6"/>
        <v>3.3085367349594916E-3</v>
      </c>
      <c r="AD29" s="14">
        <f t="shared" si="7"/>
        <v>2.6512279939822851E-2</v>
      </c>
      <c r="AE29" s="14">
        <f t="shared" si="4"/>
        <v>1.4736901204213572E-2</v>
      </c>
    </row>
    <row r="30" spans="1:31" x14ac:dyDescent="0.3">
      <c r="A30" s="14">
        <v>21</v>
      </c>
      <c r="B30" s="14">
        <f t="shared" si="5"/>
        <v>-2.879</v>
      </c>
      <c r="G30" s="14">
        <f t="shared" si="0"/>
        <v>4.7640013685042515</v>
      </c>
      <c r="N30" s="14">
        <f t="shared" si="1"/>
        <v>6.3249127862128329E-3</v>
      </c>
      <c r="P30" s="14">
        <f t="shared" si="2"/>
        <v>3.0131893169187976E-2</v>
      </c>
      <c r="V30" s="14">
        <f t="shared" si="3"/>
        <v>3.0131893169187976E-2</v>
      </c>
      <c r="Y30" s="14">
        <f t="shared" si="6"/>
        <v>3.0433212100879859E-3</v>
      </c>
      <c r="AD30" s="14">
        <f t="shared" si="7"/>
        <v>2.9555601149910838E-2</v>
      </c>
      <c r="AE30" s="14">
        <f t="shared" si="4"/>
        <v>1.6428537084173807E-2</v>
      </c>
    </row>
    <row r="31" spans="1:31" x14ac:dyDescent="0.3">
      <c r="A31" s="14">
        <v>22</v>
      </c>
      <c r="B31" s="14">
        <f t="shared" si="5"/>
        <v>-2.778</v>
      </c>
      <c r="G31" s="14">
        <f t="shared" si="0"/>
        <v>2.9250197497304917</v>
      </c>
      <c r="N31" s="14">
        <f t="shared" si="1"/>
        <v>8.416337402369389E-3</v>
      </c>
      <c r="P31" s="14">
        <f t="shared" si="2"/>
        <v>2.4617953122325887E-2</v>
      </c>
      <c r="V31" s="14">
        <f t="shared" si="3"/>
        <v>2.4617953122325887E-2</v>
      </c>
      <c r="Y31" s="14">
        <f t="shared" si="6"/>
        <v>2.4864132653549149E-3</v>
      </c>
      <c r="AD31" s="14">
        <f t="shared" si="7"/>
        <v>3.2042014415265753E-2</v>
      </c>
      <c r="AE31" s="14">
        <f t="shared" si="4"/>
        <v>1.781061462437597E-2</v>
      </c>
    </row>
    <row r="32" spans="1:31" x14ac:dyDescent="0.3">
      <c r="A32" s="14">
        <v>23</v>
      </c>
      <c r="B32" s="14">
        <f t="shared" si="5"/>
        <v>-2.677</v>
      </c>
      <c r="G32" s="14">
        <f t="shared" si="0"/>
        <v>1.4137236908200643</v>
      </c>
      <c r="N32" s="14">
        <f t="shared" si="1"/>
        <v>1.1085658498589472E-2</v>
      </c>
      <c r="P32" s="14">
        <f t="shared" si="2"/>
        <v>1.5672058047796721E-2</v>
      </c>
      <c r="V32" s="14">
        <f t="shared" si="3"/>
        <v>1.5672058047796721E-2</v>
      </c>
      <c r="Y32" s="14">
        <f t="shared" si="6"/>
        <v>1.5828778628274689E-3</v>
      </c>
      <c r="AD32" s="14">
        <f t="shared" si="7"/>
        <v>3.3624892278093219E-2</v>
      </c>
      <c r="AE32" s="14">
        <f t="shared" si="4"/>
        <v>1.869046029346862E-2</v>
      </c>
    </row>
    <row r="33" spans="1:31" x14ac:dyDescent="0.3">
      <c r="A33" s="14">
        <v>24</v>
      </c>
      <c r="B33" s="14">
        <f t="shared" si="5"/>
        <v>-2.5759999999999996</v>
      </c>
      <c r="G33" s="14">
        <f t="shared" si="0"/>
        <v>0.19961927778912836</v>
      </c>
      <c r="N33" s="14">
        <f t="shared" si="1"/>
        <v>1.4453386482878732E-2</v>
      </c>
      <c r="P33" s="14">
        <f t="shared" si="2"/>
        <v>2.8851745713194027E-3</v>
      </c>
      <c r="V33" s="14">
        <f t="shared" si="3"/>
        <v>2.8851745713194027E-3</v>
      </c>
      <c r="Y33" s="14">
        <f t="shared" si="6"/>
        <v>2.914026317032597E-4</v>
      </c>
      <c r="AD33" s="14">
        <f t="shared" si="7"/>
        <v>3.3916294909796481E-2</v>
      </c>
      <c r="AE33" s="14">
        <f t="shared" si="4"/>
        <v>1.8852437000255289E-2</v>
      </c>
    </row>
    <row r="34" spans="1:31" x14ac:dyDescent="0.3">
      <c r="A34" s="14">
        <v>25</v>
      </c>
      <c r="B34" s="14">
        <f t="shared" si="5"/>
        <v>-2.4749999999999996</v>
      </c>
      <c r="G34" s="14">
        <f t="shared" si="0"/>
        <v>-0.74655131623380377</v>
      </c>
      <c r="N34" s="14">
        <f t="shared" si="1"/>
        <v>1.8652948792269922E-2</v>
      </c>
      <c r="P34" s="14">
        <f t="shared" si="2"/>
        <v>-1.3925383472510851E-2</v>
      </c>
      <c r="V34" s="14">
        <f t="shared" si="3"/>
        <v>1.3925383472510851E-2</v>
      </c>
      <c r="Y34" s="14">
        <f t="shared" si="6"/>
        <v>1.4064637307235962E-3</v>
      </c>
      <c r="AD34" s="14">
        <f t="shared" si="7"/>
        <v>3.5322758640520077E-2</v>
      </c>
      <c r="AE34" s="14">
        <f t="shared" si="4"/>
        <v>1.9634222538655943E-2</v>
      </c>
    </row>
    <row r="35" spans="1:31" x14ac:dyDescent="0.3">
      <c r="A35" s="14">
        <v>26</v>
      </c>
      <c r="B35" s="14">
        <f t="shared" si="5"/>
        <v>-2.3739999999999997</v>
      </c>
      <c r="G35" s="14">
        <f t="shared" si="0"/>
        <v>-1.4528098310078705</v>
      </c>
      <c r="N35" s="14">
        <f t="shared" si="1"/>
        <v>2.3828414277471986E-2</v>
      </c>
      <c r="P35" s="14">
        <f t="shared" si="2"/>
        <v>-3.4618154519639607E-2</v>
      </c>
      <c r="V35" s="14">
        <f t="shared" si="3"/>
        <v>3.4618154519639607E-2</v>
      </c>
      <c r="Y35" s="14">
        <f t="shared" si="6"/>
        <v>3.4964336064836005E-3</v>
      </c>
      <c r="AD35" s="14">
        <f t="shared" si="7"/>
        <v>3.8819192247003677E-2</v>
      </c>
      <c r="AE35" s="14">
        <f t="shared" si="4"/>
        <v>2.1577721805516252E-2</v>
      </c>
    </row>
    <row r="36" spans="1:31" x14ac:dyDescent="0.3">
      <c r="A36" s="14">
        <v>27</v>
      </c>
      <c r="B36" s="14">
        <f t="shared" si="5"/>
        <v>-2.2729999999999997</v>
      </c>
      <c r="G36" s="14">
        <f t="shared" si="0"/>
        <v>-1.9459419191798693</v>
      </c>
      <c r="N36" s="14">
        <f t="shared" si="1"/>
        <v>3.0130930809477742E-2</v>
      </c>
      <c r="P36" s="14">
        <f t="shared" si="2"/>
        <v>-5.8633041326070966E-2</v>
      </c>
      <c r="V36" s="14">
        <f t="shared" si="3"/>
        <v>5.8633041326070966E-2</v>
      </c>
      <c r="Y36" s="14">
        <f t="shared" si="6"/>
        <v>5.9219371739331677E-3</v>
      </c>
      <c r="AD36" s="14">
        <f t="shared" si="7"/>
        <v>4.4741129420936845E-2</v>
      </c>
      <c r="AE36" s="14">
        <f t="shared" si="4"/>
        <v>2.4869441841209115E-2</v>
      </c>
    </row>
    <row r="37" spans="1:31" x14ac:dyDescent="0.3">
      <c r="A37" s="14">
        <v>28</v>
      </c>
      <c r="B37" s="14">
        <f t="shared" si="5"/>
        <v>-2.1719999999999997</v>
      </c>
      <c r="G37" s="14">
        <f t="shared" si="0"/>
        <v>-2.251497146284235</v>
      </c>
      <c r="N37" s="14">
        <f t="shared" si="1"/>
        <v>3.7713749861696219E-2</v>
      </c>
      <c r="P37" s="14">
        <f t="shared" si="2"/>
        <v>-8.4912400189286502E-2</v>
      </c>
      <c r="V37" s="14">
        <f t="shared" si="3"/>
        <v>8.4912400189286502E-2</v>
      </c>
      <c r="Y37" s="14">
        <f t="shared" si="6"/>
        <v>8.5761524191179366E-3</v>
      </c>
      <c r="AD37" s="14">
        <f t="shared" si="7"/>
        <v>5.3317281840054784E-2</v>
      </c>
      <c r="AE37" s="14">
        <f t="shared" si="4"/>
        <v>2.9636512466582977E-2</v>
      </c>
    </row>
    <row r="38" spans="1:31" x14ac:dyDescent="0.3">
      <c r="A38" s="14">
        <v>29</v>
      </c>
      <c r="B38" s="14">
        <f t="shared" si="5"/>
        <v>-2.0709999999999997</v>
      </c>
      <c r="G38" s="14">
        <f t="shared" si="0"/>
        <v>-2.3937889907430603</v>
      </c>
      <c r="N38" s="14">
        <f t="shared" si="1"/>
        <v>4.6725789305731173E-2</v>
      </c>
      <c r="P38" s="14">
        <f t="shared" si="2"/>
        <v>-0.11185168002383911</v>
      </c>
      <c r="V38" s="14">
        <f t="shared" si="3"/>
        <v>0.11185168002383911</v>
      </c>
      <c r="Y38" s="14">
        <f t="shared" si="6"/>
        <v>1.129701968240775E-2</v>
      </c>
      <c r="AD38" s="14">
        <f t="shared" si="7"/>
        <v>6.4614301522462531E-2</v>
      </c>
      <c r="AE38" s="14">
        <f t="shared" si="4"/>
        <v>3.5915982332606559E-2</v>
      </c>
    </row>
    <row r="39" spans="1:31" x14ac:dyDescent="0.3">
      <c r="A39" s="14">
        <v>30</v>
      </c>
      <c r="B39" s="14">
        <f t="shared" si="5"/>
        <v>-1.9699999999999998</v>
      </c>
      <c r="G39" s="14">
        <f t="shared" si="0"/>
        <v>-2.3958948438660843</v>
      </c>
      <c r="N39" s="14">
        <f t="shared" si="1"/>
        <v>5.7303788919117152E-2</v>
      </c>
      <c r="P39" s="14">
        <f t="shared" si="2"/>
        <v>-0.13729385240530323</v>
      </c>
      <c r="V39" s="14">
        <f t="shared" si="3"/>
        <v>0.13729385240530323</v>
      </c>
      <c r="Y39" s="14">
        <f t="shared" si="6"/>
        <v>1.3866679092935628E-2</v>
      </c>
      <c r="AD39" s="14">
        <f t="shared" si="7"/>
        <v>7.8480980615398155E-2</v>
      </c>
      <c r="AE39" s="14">
        <f t="shared" si="4"/>
        <v>4.3623802266877051E-2</v>
      </c>
    </row>
    <row r="40" spans="1:31" x14ac:dyDescent="0.3">
      <c r="A40" s="14">
        <v>31</v>
      </c>
      <c r="B40" s="14">
        <f t="shared" si="5"/>
        <v>-1.8689999999999998</v>
      </c>
      <c r="G40" s="14">
        <f t="shared" si="0"/>
        <v>-2.2796560098506933</v>
      </c>
      <c r="N40" s="14">
        <f t="shared" si="1"/>
        <v>6.9563238531014968E-2</v>
      </c>
      <c r="P40" s="14">
        <f t="shared" si="2"/>
        <v>-0.15858025478190557</v>
      </c>
      <c r="V40" s="14">
        <f t="shared" si="3"/>
        <v>0.15858025478190557</v>
      </c>
      <c r="Y40" s="14">
        <f t="shared" si="6"/>
        <v>1.6016605732972464E-2</v>
      </c>
      <c r="AD40" s="14">
        <f t="shared" si="7"/>
        <v>9.4497586348370619E-2</v>
      </c>
      <c r="AE40" s="14">
        <f t="shared" si="4"/>
        <v>5.2526663011007869E-2</v>
      </c>
    </row>
    <row r="41" spans="1:31" x14ac:dyDescent="0.3">
      <c r="A41" s="14">
        <v>32</v>
      </c>
      <c r="B41" s="14">
        <f t="shared" si="5"/>
        <v>-1.7679999999999998</v>
      </c>
      <c r="G41" s="14">
        <f t="shared" si="0"/>
        <v>-2.0656777057819244</v>
      </c>
      <c r="N41" s="14">
        <f t="shared" si="1"/>
        <v>8.3588399272377337E-2</v>
      </c>
      <c r="P41" s="14">
        <f t="shared" si="2"/>
        <v>-0.17266669283894789</v>
      </c>
      <c r="V41" s="14">
        <f t="shared" si="3"/>
        <v>0.17266669283894789</v>
      </c>
      <c r="Y41" s="14">
        <f t="shared" si="6"/>
        <v>1.7439335976733739E-2</v>
      </c>
      <c r="AD41" s="14">
        <f t="shared" si="7"/>
        <v>0.11193692232510435</v>
      </c>
      <c r="AE41" s="14">
        <f t="shared" si="4"/>
        <v>6.222035106573387E-2</v>
      </c>
    </row>
    <row r="42" spans="1:31" x14ac:dyDescent="0.3">
      <c r="A42" s="14">
        <v>33</v>
      </c>
      <c r="B42" s="14">
        <f t="shared" si="5"/>
        <v>-1.6669999999999998</v>
      </c>
      <c r="G42" s="14">
        <f t="shared" si="0"/>
        <v>-1.7733290616324691</v>
      </c>
      <c r="N42" s="14">
        <f t="shared" si="1"/>
        <v>9.9421883540771347E-2</v>
      </c>
      <c r="P42" s="14">
        <f t="shared" si="2"/>
        <v>-0.17630771544508866</v>
      </c>
      <c r="V42" s="14">
        <f t="shared" si="3"/>
        <v>0.17630771544508866</v>
      </c>
      <c r="Y42" s="14">
        <f t="shared" si="6"/>
        <v>1.7807079259953958E-2</v>
      </c>
      <c r="AD42" s="14">
        <f t="shared" si="7"/>
        <v>0.12974400158505831</v>
      </c>
      <c r="AE42" s="14">
        <f t="shared" si="4"/>
        <v>7.2118449923515293E-2</v>
      </c>
    </row>
    <row r="43" spans="1:31" x14ac:dyDescent="0.3">
      <c r="A43" s="14">
        <v>34</v>
      </c>
      <c r="B43" s="14">
        <f t="shared" si="5"/>
        <v>-1.5659999999999998</v>
      </c>
      <c r="G43" s="14">
        <f t="shared" si="0"/>
        <v>-1.4207431202626597</v>
      </c>
      <c r="N43" s="14">
        <f t="shared" si="1"/>
        <v>0.11705439552546529</v>
      </c>
      <c r="P43" s="14">
        <f t="shared" si="2"/>
        <v>-0.16630422713930906</v>
      </c>
      <c r="V43" s="14">
        <f t="shared" si="3"/>
        <v>0.16630422713930906</v>
      </c>
      <c r="Y43" s="14">
        <f t="shared" si="6"/>
        <v>1.6796726941070216E-2</v>
      </c>
      <c r="AD43" s="14">
        <f t="shared" si="7"/>
        <v>0.14654072852612851</v>
      </c>
      <c r="AE43" s="14">
        <f t="shared" si="4"/>
        <v>8.1454942524172333E-2</v>
      </c>
    </row>
    <row r="44" spans="1:31" x14ac:dyDescent="0.3">
      <c r="A44" s="14">
        <v>35</v>
      </c>
      <c r="B44" s="14">
        <f t="shared" si="5"/>
        <v>-1.4649999999999999</v>
      </c>
      <c r="G44" s="14">
        <f t="shared" si="0"/>
        <v>-1.0248168374204845</v>
      </c>
      <c r="N44" s="14">
        <f t="shared" si="1"/>
        <v>0.13641534591340351</v>
      </c>
      <c r="P44" s="14">
        <f t="shared" si="2"/>
        <v>-0.13980074337459561</v>
      </c>
      <c r="V44" s="14">
        <f t="shared" si="3"/>
        <v>0.13980074337459561</v>
      </c>
      <c r="Y44" s="14">
        <f t="shared" si="6"/>
        <v>1.4119875080834158E-2</v>
      </c>
      <c r="AD44" s="14">
        <f t="shared" si="7"/>
        <v>0.16066060360696266</v>
      </c>
      <c r="AE44" s="14">
        <f t="shared" si="4"/>
        <v>8.9303501929640053E-2</v>
      </c>
    </row>
    <row r="45" spans="1:31" x14ac:dyDescent="0.3">
      <c r="A45" s="14">
        <v>36</v>
      </c>
      <c r="B45" s="14">
        <f t="shared" si="5"/>
        <v>-1.3639999999999999</v>
      </c>
      <c r="G45" s="14">
        <f t="shared" si="0"/>
        <v>-0.60121108174157856</v>
      </c>
      <c r="N45" s="14">
        <f t="shared" si="1"/>
        <v>0.15736512556566029</v>
      </c>
      <c r="P45" s="14">
        <f t="shared" si="2"/>
        <v>-9.4609657369729969E-2</v>
      </c>
      <c r="V45" s="14">
        <f t="shared" si="3"/>
        <v>9.4609657369729969E-2</v>
      </c>
      <c r="Y45" s="14">
        <f t="shared" si="6"/>
        <v>9.5555753943427271E-3</v>
      </c>
      <c r="AD45" s="14">
        <f t="shared" si="7"/>
        <v>0.1702161790013054</v>
      </c>
      <c r="AE45" s="14">
        <f t="shared" si="4"/>
        <v>9.4614986677669002E-2</v>
      </c>
    </row>
    <row r="46" spans="1:31" x14ac:dyDescent="0.3">
      <c r="A46" s="14">
        <v>37</v>
      </c>
      <c r="B46" s="14">
        <f t="shared" si="5"/>
        <v>-1.2629999999999999</v>
      </c>
      <c r="G46" s="14">
        <f t="shared" si="0"/>
        <v>-0.16435063474922629</v>
      </c>
      <c r="N46" s="14">
        <f t="shared" si="1"/>
        <v>0.17968983860954071</v>
      </c>
      <c r="P46" s="14">
        <f t="shared" si="2"/>
        <v>-2.9532139033464046E-2</v>
      </c>
      <c r="V46" s="14">
        <f t="shared" si="3"/>
        <v>2.9532139033464046E-2</v>
      </c>
      <c r="Y46" s="14">
        <f t="shared" si="6"/>
        <v>2.9827460423798688E-3</v>
      </c>
      <c r="AD46" s="14">
        <f t="shared" si="7"/>
        <v>0.17319892504368525</v>
      </c>
      <c r="AE46" s="14">
        <f t="shared" si="4"/>
        <v>9.6272951735505707E-2</v>
      </c>
    </row>
    <row r="47" spans="1:31" x14ac:dyDescent="0.3">
      <c r="A47" s="14">
        <v>38</v>
      </c>
      <c r="B47" s="14">
        <f t="shared" si="5"/>
        <v>-1.1619999999999999</v>
      </c>
      <c r="G47" s="14">
        <f t="shared" si="0"/>
        <v>0.27257580914563762</v>
      </c>
      <c r="N47" s="14">
        <f t="shared" si="1"/>
        <v>0.20309924389892503</v>
      </c>
      <c r="P47" s="14">
        <f t="shared" si="2"/>
        <v>5.5359940742616694E-2</v>
      </c>
      <c r="V47" s="14">
        <f t="shared" si="3"/>
        <v>5.5359940742616694E-2</v>
      </c>
      <c r="Y47" s="14">
        <f t="shared" si="6"/>
        <v>5.5913540150042866E-3</v>
      </c>
      <c r="AD47" s="14">
        <f t="shared" si="7"/>
        <v>0.17879027905868955</v>
      </c>
      <c r="AE47" s="14">
        <f t="shared" si="4"/>
        <v>9.9380916493871624E-2</v>
      </c>
    </row>
    <row r="48" spans="1:31" x14ac:dyDescent="0.3">
      <c r="A48" s="14">
        <v>39</v>
      </c>
      <c r="B48" s="14">
        <f t="shared" si="5"/>
        <v>-1.0609999999999999</v>
      </c>
      <c r="G48" s="14">
        <f t="shared" si="0"/>
        <v>0.6976156426444291</v>
      </c>
      <c r="N48" s="14">
        <f t="shared" si="1"/>
        <v>0.22722852877998642</v>
      </c>
      <c r="P48" s="14">
        <f t="shared" si="2"/>
        <v>0.15851817613199837</v>
      </c>
      <c r="V48" s="14">
        <f t="shared" si="3"/>
        <v>0.15851817613199837</v>
      </c>
      <c r="Y48" s="14">
        <f t="shared" si="6"/>
        <v>1.6010335789331837E-2</v>
      </c>
      <c r="AD48" s="14">
        <f t="shared" si="7"/>
        <v>0.19480061484802139</v>
      </c>
      <c r="AE48" s="14">
        <f t="shared" si="4"/>
        <v>0.10828029207791068</v>
      </c>
    </row>
    <row r="49" spans="1:31" x14ac:dyDescent="0.3">
      <c r="A49" s="14">
        <v>40</v>
      </c>
      <c r="B49" s="14">
        <f t="shared" si="5"/>
        <v>-0.96</v>
      </c>
      <c r="G49" s="14">
        <f t="shared" si="0"/>
        <v>1.1000523455609155</v>
      </c>
      <c r="N49" s="14">
        <f t="shared" si="1"/>
        <v>0.25164434109811712</v>
      </c>
      <c r="P49" s="14">
        <f t="shared" si="2"/>
        <v>0.27682194767211482</v>
      </c>
      <c r="V49" s="14">
        <f t="shared" si="3"/>
        <v>0.27682194767211482</v>
      </c>
      <c r="Y49" s="14">
        <f t="shared" si="6"/>
        <v>2.79590167148836E-2</v>
      </c>
      <c r="AD49" s="14">
        <f t="shared" si="7"/>
        <v>0.22275963156290499</v>
      </c>
      <c r="AE49" s="14">
        <f t="shared" si="4"/>
        <v>0.12382136466877849</v>
      </c>
    </row>
    <row r="50" spans="1:31" x14ac:dyDescent="0.3">
      <c r="A50" s="14">
        <v>41</v>
      </c>
      <c r="B50" s="14">
        <f t="shared" si="5"/>
        <v>-0.85899999999999999</v>
      </c>
      <c r="G50" s="14">
        <f t="shared" si="0"/>
        <v>1.4704054848212142</v>
      </c>
      <c r="N50" s="14">
        <f t="shared" si="1"/>
        <v>0.27585524287120494</v>
      </c>
      <c r="P50" s="14">
        <f t="shared" si="2"/>
        <v>0.40561906213450794</v>
      </c>
      <c r="V50" s="14">
        <f t="shared" si="3"/>
        <v>0.40561906213450794</v>
      </c>
      <c r="Y50" s="14">
        <f t="shared" si="6"/>
        <v>4.0967525275585302E-2</v>
      </c>
      <c r="AD50" s="14">
        <f t="shared" si="7"/>
        <v>0.2637271568384903</v>
      </c>
      <c r="AE50" s="14">
        <f t="shared" si="4"/>
        <v>0.14659324147219827</v>
      </c>
    </row>
    <row r="51" spans="1:31" x14ac:dyDescent="0.3">
      <c r="A51" s="14">
        <v>42</v>
      </c>
      <c r="B51" s="14">
        <f t="shared" si="5"/>
        <v>-0.75800000000000001</v>
      </c>
      <c r="G51" s="14">
        <f t="shared" si="0"/>
        <v>1.8004307144637939</v>
      </c>
      <c r="N51" s="14">
        <f t="shared" si="1"/>
        <v>0.29932643861165642</v>
      </c>
      <c r="P51" s="14">
        <f t="shared" si="2"/>
        <v>0.5389165137274875</v>
      </c>
      <c r="V51" s="14">
        <f t="shared" si="3"/>
        <v>0.5389165137274875</v>
      </c>
      <c r="Y51" s="14">
        <f t="shared" si="6"/>
        <v>5.4430567886476239E-2</v>
      </c>
      <c r="AD51" s="14">
        <f t="shared" si="7"/>
        <v>0.31815772472496651</v>
      </c>
      <c r="AE51" s="14">
        <f t="shared" si="4"/>
        <v>0.17684857610403376</v>
      </c>
    </row>
    <row r="52" spans="1:31" x14ac:dyDescent="0.3">
      <c r="A52" s="14">
        <v>43</v>
      </c>
      <c r="B52" s="14">
        <f t="shared" si="5"/>
        <v>-0.65700000000000003</v>
      </c>
      <c r="G52" s="14">
        <f t="shared" si="0"/>
        <v>2.0831197756394708</v>
      </c>
      <c r="N52" s="14">
        <f t="shared" si="1"/>
        <v>0.32149829672959446</v>
      </c>
      <c r="P52" s="14">
        <f t="shared" si="2"/>
        <v>0.66971945975182479</v>
      </c>
      <c r="V52" s="14">
        <f t="shared" si="3"/>
        <v>0.66971945975182479</v>
      </c>
      <c r="Y52" s="14">
        <f t="shared" si="6"/>
        <v>6.7641665434934314E-2</v>
      </c>
      <c r="AD52" s="14">
        <f t="shared" si="7"/>
        <v>0.38579939015990083</v>
      </c>
      <c r="AE52" s="14">
        <f t="shared" si="4"/>
        <v>0.21444732442238587</v>
      </c>
    </row>
    <row r="53" spans="1:31" x14ac:dyDescent="0.3">
      <c r="A53" s="14">
        <v>44</v>
      </c>
      <c r="B53" s="14">
        <f t="shared" si="5"/>
        <v>-0.55600000000000005</v>
      </c>
      <c r="G53" s="14">
        <f t="shared" si="0"/>
        <v>2.3127004966114164</v>
      </c>
      <c r="N53" s="14">
        <f t="shared" si="1"/>
        <v>0.34180785297801497</v>
      </c>
      <c r="P53" s="14">
        <f t="shared" si="2"/>
        <v>0.79049919132793722</v>
      </c>
      <c r="V53" s="14">
        <f t="shared" si="3"/>
        <v>0.79049919132793722</v>
      </c>
      <c r="Y53" s="14">
        <f t="shared" si="6"/>
        <v>7.984041832412167E-2</v>
      </c>
      <c r="AD53" s="14">
        <f t="shared" si="7"/>
        <v>0.46563980848402253</v>
      </c>
      <c r="AE53" s="14">
        <f t="shared" si="4"/>
        <v>0.25882677272393873</v>
      </c>
    </row>
    <row r="54" spans="1:31" x14ac:dyDescent="0.3">
      <c r="A54" s="14">
        <v>45</v>
      </c>
      <c r="B54" s="14">
        <f t="shared" si="5"/>
        <v>-0.45500000000000007</v>
      </c>
      <c r="G54" s="14">
        <f t="shared" si="0"/>
        <v>2.4846367927551491</v>
      </c>
      <c r="N54" s="14">
        <f t="shared" si="1"/>
        <v>0.35971219226542389</v>
      </c>
      <c r="P54" s="14">
        <f t="shared" si="2"/>
        <v>0.89375414770528638</v>
      </c>
      <c r="V54" s="14">
        <f t="shared" si="3"/>
        <v>0.89375414770528638</v>
      </c>
      <c r="Y54" s="14">
        <f t="shared" si="6"/>
        <v>9.026916891823393E-2</v>
      </c>
      <c r="AD54" s="14">
        <f t="shared" si="7"/>
        <v>0.55590897740225642</v>
      </c>
      <c r="AE54" s="14">
        <f t="shared" si="4"/>
        <v>0.30900306186821241</v>
      </c>
    </row>
    <row r="55" spans="1:31" x14ac:dyDescent="0.3">
      <c r="A55" s="14">
        <v>46</v>
      </c>
      <c r="B55" s="14">
        <f t="shared" si="5"/>
        <v>-0.35400000000000009</v>
      </c>
      <c r="G55" s="14">
        <f t="shared" si="0"/>
        <v>2.5956286665585395</v>
      </c>
      <c r="N55" s="14">
        <f t="shared" si="1"/>
        <v>0.37471238028421117</v>
      </c>
      <c r="P55" s="14">
        <f t="shared" si="2"/>
        <v>0.97261419598008336</v>
      </c>
      <c r="V55" s="14">
        <f t="shared" si="3"/>
        <v>0.97261419598008336</v>
      </c>
      <c r="Y55" s="14">
        <f t="shared" si="6"/>
        <v>9.8234033793988429E-2</v>
      </c>
      <c r="AD55" s="14">
        <f t="shared" si="7"/>
        <v>0.65414301119624485</v>
      </c>
      <c r="AE55" s="14">
        <f t="shared" si="4"/>
        <v>0.36360663629482803</v>
      </c>
    </row>
    <row r="56" spans="1:31" x14ac:dyDescent="0.3">
      <c r="A56" s="14">
        <v>47</v>
      </c>
      <c r="B56" s="14">
        <f t="shared" si="5"/>
        <v>-0.25300000000000011</v>
      </c>
      <c r="G56" s="14">
        <f t="shared" si="0"/>
        <v>2.6436122076218087</v>
      </c>
      <c r="N56" s="14">
        <f t="shared" si="1"/>
        <v>0.38637648574037453</v>
      </c>
      <c r="P56" s="14">
        <f t="shared" si="2"/>
        <v>1.0214295944412679</v>
      </c>
      <c r="V56" s="14">
        <f t="shared" si="3"/>
        <v>1.0214295944412679</v>
      </c>
      <c r="Y56" s="14">
        <f t="shared" si="6"/>
        <v>0.10316438903856806</v>
      </c>
      <c r="AD56" s="14">
        <f t="shared" si="7"/>
        <v>0.75730740023481291</v>
      </c>
      <c r="AE56" s="14">
        <f t="shared" si="4"/>
        <v>0.42095075805671484</v>
      </c>
    </row>
    <row r="57" spans="1:31" x14ac:dyDescent="0.3">
      <c r="A57" s="14">
        <v>48</v>
      </c>
      <c r="B57" s="14">
        <f t="shared" si="5"/>
        <v>-0.15199999999999925</v>
      </c>
      <c r="G57" s="14">
        <f t="shared" si="0"/>
        <v>2.6277595926575277</v>
      </c>
      <c r="N57" s="14">
        <f t="shared" si="1"/>
        <v>0.39436021613719047</v>
      </c>
      <c r="P57" s="14">
        <f t="shared" si="2"/>
        <v>1.0362838409169981</v>
      </c>
      <c r="V57" s="14">
        <f t="shared" si="3"/>
        <v>1.0362838409169981</v>
      </c>
      <c r="Y57" s="14">
        <f t="shared" si="6"/>
        <v>0.10466466793261682</v>
      </c>
      <c r="AD57" s="14">
        <f t="shared" si="7"/>
        <v>0.86197206816742977</v>
      </c>
      <c r="AE57" s="14">
        <f t="shared" si="4"/>
        <v>0.47912881269387864</v>
      </c>
    </row>
    <row r="58" spans="1:31" x14ac:dyDescent="0.3">
      <c r="A58" s="14">
        <v>49</v>
      </c>
      <c r="B58" s="14">
        <f t="shared" si="5"/>
        <v>-5.0999999999999268E-2</v>
      </c>
      <c r="G58" s="14">
        <f t="shared" si="0"/>
        <v>2.5484790854906181</v>
      </c>
      <c r="N58" s="14">
        <f t="shared" si="1"/>
        <v>0.39842379318515947</v>
      </c>
      <c r="P58" s="14">
        <f t="shared" si="2"/>
        <v>1.0153747040942183</v>
      </c>
      <c r="V58" s="14">
        <f t="shared" si="3"/>
        <v>1.0153747040942183</v>
      </c>
      <c r="Y58" s="14">
        <f t="shared" si="6"/>
        <v>0.10255284511351605</v>
      </c>
      <c r="AD58" s="14">
        <f t="shared" si="7"/>
        <v>0.96452491328094581</v>
      </c>
      <c r="AE58" s="14">
        <f t="shared" si="4"/>
        <v>0.53613300660248442</v>
      </c>
    </row>
    <row r="59" spans="1:31" x14ac:dyDescent="0.3">
      <c r="A59" s="14">
        <v>50</v>
      </c>
      <c r="B59" s="14">
        <f t="shared" si="5"/>
        <v>5.0000000000000711E-2</v>
      </c>
      <c r="G59" s="14">
        <f t="shared" si="0"/>
        <v>2.4074150370583531</v>
      </c>
      <c r="N59" s="14">
        <f t="shared" si="1"/>
        <v>0.39844391409476398</v>
      </c>
      <c r="P59" s="14">
        <f t="shared" si="2"/>
        <v>0.95921987021612154</v>
      </c>
      <c r="V59" s="14">
        <f t="shared" si="3"/>
        <v>0.95921987021612154</v>
      </c>
      <c r="Y59" s="14">
        <f t="shared" si="6"/>
        <v>9.6881206891828275E-2</v>
      </c>
      <c r="AD59" s="14">
        <f t="shared" si="7"/>
        <v>1.061406120172774</v>
      </c>
      <c r="AE59" s="14">
        <f t="shared" si="4"/>
        <v>0.5899846096238196</v>
      </c>
    </row>
    <row r="60" spans="1:31" x14ac:dyDescent="0.3">
      <c r="A60" s="14">
        <v>51</v>
      </c>
      <c r="B60" s="14">
        <f t="shared" si="5"/>
        <v>0.15100000000000069</v>
      </c>
      <c r="G60" s="14">
        <f t="shared" si="0"/>
        <v>2.2074478854103554</v>
      </c>
      <c r="N60" s="14">
        <f t="shared" si="1"/>
        <v>0.39441996623589087</v>
      </c>
      <c r="P60" s="14">
        <f t="shared" si="2"/>
        <v>0.87066152043104106</v>
      </c>
      <c r="V60" s="14">
        <f t="shared" si="3"/>
        <v>0.87066152043104106</v>
      </c>
      <c r="Y60" s="14">
        <f t="shared" si="6"/>
        <v>8.7936813563535152E-2</v>
      </c>
      <c r="AD60" s="14">
        <f t="shared" si="7"/>
        <v>1.1493429337363092</v>
      </c>
      <c r="AE60" s="14">
        <f t="shared" si="4"/>
        <v>0.63886445461039254</v>
      </c>
    </row>
    <row r="61" spans="1:31" x14ac:dyDescent="0.3">
      <c r="A61" s="14">
        <v>52</v>
      </c>
      <c r="B61" s="14">
        <f t="shared" si="5"/>
        <v>0.25200000000000067</v>
      </c>
      <c r="G61" s="14">
        <f t="shared" si="0"/>
        <v>1.9526941557086004</v>
      </c>
      <c r="N61" s="14">
        <f t="shared" si="1"/>
        <v>0.38647405812101859</v>
      </c>
      <c r="P61" s="14">
        <f t="shared" si="2"/>
        <v>0.75466563462589897</v>
      </c>
      <c r="V61" s="14">
        <f t="shared" si="3"/>
        <v>0.75466563462589897</v>
      </c>
      <c r="Y61" s="14">
        <f t="shared" si="6"/>
        <v>7.6221229097215806E-2</v>
      </c>
      <c r="AD61" s="14">
        <f t="shared" si="7"/>
        <v>1.225564162833525</v>
      </c>
      <c r="AE61" s="14">
        <f t="shared" si="4"/>
        <v>0.68123216970011569</v>
      </c>
    </row>
    <row r="62" spans="1:31" x14ac:dyDescent="0.3">
      <c r="A62" s="14">
        <v>53</v>
      </c>
      <c r="B62" s="14">
        <f t="shared" si="5"/>
        <v>0.35300000000000065</v>
      </c>
      <c r="G62" s="14">
        <f t="shared" si="0"/>
        <v>1.64850646022741</v>
      </c>
      <c r="N62" s="14">
        <f t="shared" si="1"/>
        <v>0.37484486452585164</v>
      </c>
      <c r="P62" s="14">
        <f t="shared" si="2"/>
        <v>0.61793418075393469</v>
      </c>
      <c r="V62" s="14">
        <f t="shared" si="3"/>
        <v>0.61793418075393469</v>
      </c>
      <c r="Y62" s="14">
        <f t="shared" si="6"/>
        <v>6.2411352256147405E-2</v>
      </c>
      <c r="AD62" s="14">
        <f t="shared" si="7"/>
        <v>1.2879755150896723</v>
      </c>
      <c r="AE62" s="14">
        <f t="shared" si="4"/>
        <v>0.71592363849524943</v>
      </c>
    </row>
    <row r="63" spans="1:31" x14ac:dyDescent="0.3">
      <c r="A63" s="14">
        <v>54</v>
      </c>
      <c r="B63" s="14">
        <f t="shared" si="5"/>
        <v>0.45400000000000063</v>
      </c>
      <c r="G63" s="14">
        <f t="shared" si="0"/>
        <v>1.3014734983534602</v>
      </c>
      <c r="N63" s="14">
        <f t="shared" si="1"/>
        <v>0.3598757186153565</v>
      </c>
      <c r="P63" s="14">
        <f t="shared" si="2"/>
        <v>0.46836871047879347</v>
      </c>
      <c r="V63" s="14">
        <f t="shared" si="3"/>
        <v>0.46836871047879347</v>
      </c>
      <c r="Y63" s="14">
        <f t="shared" si="6"/>
        <v>4.7305239758358146E-2</v>
      </c>
      <c r="AD63" s="14">
        <f t="shared" si="7"/>
        <v>1.3352807548480305</v>
      </c>
      <c r="AE63" s="14">
        <f t="shared" si="4"/>
        <v>0.74221834594187042</v>
      </c>
    </row>
    <row r="64" spans="1:31" x14ac:dyDescent="0.3">
      <c r="A64" s="14">
        <v>55</v>
      </c>
      <c r="B64" s="14">
        <f t="shared" si="5"/>
        <v>0.5550000000000006</v>
      </c>
      <c r="G64" s="14">
        <f t="shared" si="0"/>
        <v>0.91942005658577652</v>
      </c>
      <c r="N64" s="14">
        <f t="shared" si="1"/>
        <v>0.3419977799876871</v>
      </c>
      <c r="P64" s="14">
        <f t="shared" si="2"/>
        <v>0.3144396182284892</v>
      </c>
      <c r="V64" s="14">
        <f t="shared" si="3"/>
        <v>0.3144396182284892</v>
      </c>
      <c r="Y64" s="14">
        <f t="shared" si="6"/>
        <v>3.1758401441077409E-2</v>
      </c>
      <c r="AD64" s="14">
        <f t="shared" si="7"/>
        <v>1.367039156289108</v>
      </c>
      <c r="AE64" s="14">
        <f t="shared" si="4"/>
        <v>0.75987131375539751</v>
      </c>
    </row>
    <row r="65" spans="1:31" x14ac:dyDescent="0.3">
      <c r="A65" s="14">
        <v>56</v>
      </c>
      <c r="B65" s="14">
        <f t="shared" si="5"/>
        <v>0.65600000000000058</v>
      </c>
      <c r="G65" s="14">
        <f t="shared" si="0"/>
        <v>0.51140700853573473</v>
      </c>
      <c r="N65" s="14">
        <f t="shared" si="1"/>
        <v>0.3217094296581981</v>
      </c>
      <c r="P65" s="14">
        <f t="shared" si="2"/>
        <v>0.16452445703923646</v>
      </c>
      <c r="V65" s="14">
        <f t="shared" si="3"/>
        <v>0.16452445703923646</v>
      </c>
      <c r="Y65" s="14">
        <f t="shared" si="6"/>
        <v>1.6616970160962884E-2</v>
      </c>
      <c r="AD65" s="14">
        <f t="shared" si="7"/>
        <v>1.3836561264500709</v>
      </c>
      <c r="AE65" s="14">
        <f t="shared" si="4"/>
        <v>0.76910788820811549</v>
      </c>
    </row>
    <row r="66" spans="1:31" x14ac:dyDescent="0.3">
      <c r="A66" s="14">
        <v>57</v>
      </c>
      <c r="B66" s="14">
        <f t="shared" si="5"/>
        <v>0.75700000000000056</v>
      </c>
      <c r="G66" s="14">
        <f t="shared" si="0"/>
        <v>8.7731314927061682E-2</v>
      </c>
      <c r="N66" s="14">
        <f t="shared" si="1"/>
        <v>0.29955326428828344</v>
      </c>
      <c r="P66" s="14">
        <f t="shared" si="2"/>
        <v>2.6280201766704734E-2</v>
      </c>
      <c r="V66" s="14">
        <f t="shared" si="3"/>
        <v>2.6280201766704734E-2</v>
      </c>
      <c r="Y66" s="14">
        <f t="shared" si="6"/>
        <v>2.6543003784371784E-3</v>
      </c>
      <c r="AD66" s="14">
        <f t="shared" si="7"/>
        <v>1.386310426828508</v>
      </c>
      <c r="AE66" s="14">
        <f t="shared" si="4"/>
        <v>0.77058328611927662</v>
      </c>
    </row>
    <row r="67" spans="1:31" x14ac:dyDescent="0.3">
      <c r="A67" s="14">
        <v>58</v>
      </c>
      <c r="B67" s="14">
        <f t="shared" si="5"/>
        <v>0.85800000000000054</v>
      </c>
      <c r="G67" s="14">
        <f t="shared" si="0"/>
        <v>-0.34007397640416598</v>
      </c>
      <c r="N67" s="14">
        <f t="shared" si="1"/>
        <v>0.27609216628203237</v>
      </c>
      <c r="P67" s="14">
        <f t="shared" si="2"/>
        <v>-9.3891760841570943E-2</v>
      </c>
      <c r="V67" s="14">
        <f t="shared" si="3"/>
        <v>9.3891760841570943E-2</v>
      </c>
      <c r="Y67" s="14">
        <f t="shared" si="6"/>
        <v>9.4830678449986661E-3</v>
      </c>
      <c r="AD67" s="14">
        <f t="shared" si="7"/>
        <v>1.3957934946735067</v>
      </c>
      <c r="AE67" s="14">
        <f t="shared" si="4"/>
        <v>0.77585446740816633</v>
      </c>
    </row>
    <row r="68" spans="1:31" x14ac:dyDescent="0.3">
      <c r="A68" s="14">
        <v>59</v>
      </c>
      <c r="B68" s="14">
        <f t="shared" si="5"/>
        <v>0.95900000000000052</v>
      </c>
      <c r="G68" s="14">
        <f t="shared" si="0"/>
        <v>-0.75923973050951998</v>
      </c>
      <c r="N68" s="14">
        <f t="shared" si="1"/>
        <v>0.25188590971741259</v>
      </c>
      <c r="P68" s="14">
        <f t="shared" si="2"/>
        <v>-0.19124179021299362</v>
      </c>
      <c r="V68" s="14">
        <f t="shared" si="3"/>
        <v>0.19124179021299362</v>
      </c>
      <c r="Y68" s="14">
        <f t="shared" si="6"/>
        <v>1.9315420811512357E-2</v>
      </c>
      <c r="AD68" s="14">
        <f t="shared" si="7"/>
        <v>1.4151089154850189</v>
      </c>
      <c r="AE68" s="14">
        <f t="shared" si="4"/>
        <v>0.78659098078472844</v>
      </c>
    </row>
    <row r="69" spans="1:31" x14ac:dyDescent="0.3">
      <c r="A69" s="14">
        <v>60</v>
      </c>
      <c r="B69" s="14">
        <f t="shared" si="5"/>
        <v>1.0600000000000005</v>
      </c>
      <c r="G69" s="14">
        <f t="shared" si="0"/>
        <v>-1.1557607253282223</v>
      </c>
      <c r="N69" s="14">
        <f t="shared" si="1"/>
        <v>0.22746963245738577</v>
      </c>
      <c r="P69" s="14">
        <f t="shared" si="2"/>
        <v>-0.26290046739909229</v>
      </c>
      <c r="V69" s="14">
        <f t="shared" si="3"/>
        <v>0.26290046739909229</v>
      </c>
      <c r="Y69" s="14">
        <f t="shared" si="6"/>
        <v>2.6552947207308324E-2</v>
      </c>
      <c r="AD69" s="14">
        <f t="shared" si="7"/>
        <v>1.4416618626923272</v>
      </c>
      <c r="AE69" s="14">
        <f t="shared" si="4"/>
        <v>0.80135048696688194</v>
      </c>
    </row>
    <row r="70" spans="1:31" x14ac:dyDescent="0.3">
      <c r="A70" s="14">
        <v>61</v>
      </c>
      <c r="B70" s="14">
        <f t="shared" si="5"/>
        <v>1.1610000000000005</v>
      </c>
      <c r="G70" s="14">
        <f t="shared" si="0"/>
        <v>-1.5143956516871442</v>
      </c>
      <c r="N70" s="14">
        <f t="shared" si="1"/>
        <v>0.20333528072256271</v>
      </c>
      <c r="P70" s="14">
        <f t="shared" si="2"/>
        <v>-0.30793006496083375</v>
      </c>
      <c r="V70" s="14">
        <f t="shared" si="3"/>
        <v>0.30793006496083375</v>
      </c>
      <c r="Y70" s="14">
        <f t="shared" si="6"/>
        <v>3.110093656104421E-2</v>
      </c>
      <c r="AD70" s="14">
        <f t="shared" si="7"/>
        <v>1.4727627992533714</v>
      </c>
      <c r="AE70" s="14">
        <f t="shared" si="4"/>
        <v>0.81863800167700629</v>
      </c>
    </row>
    <row r="71" spans="1:31" x14ac:dyDescent="0.3">
      <c r="A71" s="14">
        <v>62</v>
      </c>
      <c r="B71" s="14">
        <f t="shared" si="5"/>
        <v>1.2620000000000005</v>
      </c>
      <c r="G71" s="14">
        <f t="shared" si="0"/>
        <v>-1.8186671133008061</v>
      </c>
      <c r="N71" s="14">
        <f t="shared" si="1"/>
        <v>0.17991684029544777</v>
      </c>
      <c r="P71" s="14">
        <f t="shared" si="2"/>
        <v>-0.32720884057432414</v>
      </c>
      <c r="V71" s="14">
        <f t="shared" si="3"/>
        <v>0.32720884057432414</v>
      </c>
      <c r="Y71" s="14">
        <f t="shared" si="6"/>
        <v>3.304809289800674E-2</v>
      </c>
      <c r="AD71" s="14">
        <f t="shared" si="7"/>
        <v>1.5058108921513782</v>
      </c>
      <c r="AE71" s="14">
        <f t="shared" si="4"/>
        <v>0.83700784693856223</v>
      </c>
    </row>
    <row r="72" spans="1:31" x14ac:dyDescent="0.3">
      <c r="A72" s="14">
        <v>63</v>
      </c>
      <c r="B72" s="14">
        <f t="shared" si="5"/>
        <v>1.3630000000000004</v>
      </c>
      <c r="G72" s="14">
        <f t="shared" si="0"/>
        <v>-2.0508616267713777</v>
      </c>
      <c r="N72" s="14">
        <f t="shared" si="1"/>
        <v>0.15757983926216645</v>
      </c>
      <c r="P72" s="14">
        <f t="shared" si="2"/>
        <v>-0.32317444549557889</v>
      </c>
      <c r="V72" s="14">
        <f t="shared" si="3"/>
        <v>0.32317444549557889</v>
      </c>
      <c r="Y72" s="14">
        <f t="shared" si="6"/>
        <v>3.2640618995053466E-2</v>
      </c>
      <c r="AD72" s="14">
        <f t="shared" si="7"/>
        <v>1.5384515111464316</v>
      </c>
      <c r="AE72" s="14">
        <f t="shared" si="4"/>
        <v>0.8551511970565564</v>
      </c>
    </row>
    <row r="73" spans="1:31" x14ac:dyDescent="0.3">
      <c r="A73" s="14">
        <v>64</v>
      </c>
      <c r="B73" s="14">
        <f t="shared" si="5"/>
        <v>1.4640000000000004</v>
      </c>
      <c r="G73" s="14">
        <f t="shared" ref="G73:G108" si="8">(1-($F$7/6)*(3*B73-B73^3)+(($D$7-3)*(3-6*B73^2+B73^4))/24)</f>
        <v>-2.192029621588679</v>
      </c>
      <c r="N73" s="14">
        <f t="shared" ref="N73:N108" si="9">NORMDIST(B73,0,1,FALSE)</f>
        <v>0.1366152725480389</v>
      </c>
      <c r="P73" s="14">
        <f t="shared" ref="P73:P108" si="10">G73*N73</f>
        <v>-0.29946472418671194</v>
      </c>
      <c r="V73" s="14">
        <f t="shared" ref="V73:V108" si="11">ABS(P73)</f>
        <v>0.29946472418671194</v>
      </c>
      <c r="Y73" s="14">
        <f t="shared" si="6"/>
        <v>3.0245937142857907E-2</v>
      </c>
      <c r="AD73" s="14">
        <f t="shared" si="7"/>
        <v>1.5686974482892895</v>
      </c>
      <c r="AE73" s="14">
        <f t="shared" ref="AE73:AE104" si="12">AD73/SUM($Y$9:$Y$108)</f>
        <v>0.8719634587147338</v>
      </c>
    </row>
    <row r="74" spans="1:31" x14ac:dyDescent="0.3">
      <c r="A74" s="14">
        <v>65</v>
      </c>
      <c r="B74" s="14">
        <f t="shared" ref="B74:B105" si="13">$B$9+A74*$A$7</f>
        <v>1.5650000000000004</v>
      </c>
      <c r="G74" s="14">
        <f t="shared" si="8"/>
        <v>-2.2219854401301786</v>
      </c>
      <c r="N74" s="14">
        <f t="shared" si="9"/>
        <v>0.11723778769442594</v>
      </c>
      <c r="P74" s="14">
        <f t="shared" si="10"/>
        <v>-0.26050065729008748</v>
      </c>
      <c r="V74" s="14">
        <f t="shared" si="11"/>
        <v>0.26050065729008748</v>
      </c>
      <c r="Y74" s="14">
        <f t="shared" ref="Y74:Y107" si="14">($A$7)*V74</f>
        <v>2.6310566386298837E-2</v>
      </c>
      <c r="AD74" s="14">
        <f t="shared" ref="AD74:AD108" si="15">Y74+AD73</f>
        <v>1.5950080146755883</v>
      </c>
      <c r="AE74" s="14">
        <f t="shared" si="12"/>
        <v>0.88658823705676493</v>
      </c>
    </row>
    <row r="75" spans="1:31" x14ac:dyDescent="0.3">
      <c r="A75" s="14">
        <v>66</v>
      </c>
      <c r="B75" s="14">
        <f t="shared" si="13"/>
        <v>1.6660000000000004</v>
      </c>
      <c r="G75" s="14">
        <f t="shared" si="8"/>
        <v>-2.1193073376609934</v>
      </c>
      <c r="N75" s="14">
        <f t="shared" si="9"/>
        <v>9.9587708244748885E-2</v>
      </c>
      <c r="P75" s="14">
        <f t="shared" si="10"/>
        <v>-0.21105696082393852</v>
      </c>
      <c r="V75" s="14">
        <f t="shared" si="11"/>
        <v>0.21105696082393852</v>
      </c>
      <c r="Y75" s="14">
        <f t="shared" si="14"/>
        <v>2.1316753043217791E-2</v>
      </c>
      <c r="AD75" s="14">
        <f t="shared" si="15"/>
        <v>1.6163247677188062</v>
      </c>
      <c r="AE75" s="14">
        <f t="shared" si="12"/>
        <v>0.89843719475883954</v>
      </c>
    </row>
    <row r="76" spans="1:31" x14ac:dyDescent="0.3">
      <c r="A76" s="14">
        <v>67</v>
      </c>
      <c r="B76" s="14">
        <f t="shared" si="13"/>
        <v>1.7670000000000003</v>
      </c>
      <c r="G76" s="14">
        <f t="shared" si="8"/>
        <v>-1.8613374823338935</v>
      </c>
      <c r="N76" s="14">
        <f t="shared" si="9"/>
        <v>8.3736272412481758E-2</v>
      </c>
      <c r="P76" s="14">
        <f t="shared" si="10"/>
        <v>-0.15586146247227387</v>
      </c>
      <c r="V76" s="14">
        <f t="shared" si="11"/>
        <v>0.15586146247227387</v>
      </c>
      <c r="Y76" s="14">
        <f t="shared" si="14"/>
        <v>1.5742007709699662E-2</v>
      </c>
      <c r="AD76" s="14">
        <f t="shared" si="15"/>
        <v>1.6320667754285059</v>
      </c>
      <c r="AE76" s="14">
        <f t="shared" si="12"/>
        <v>0.90718741966972516</v>
      </c>
    </row>
    <row r="77" spans="1:31" x14ac:dyDescent="0.3">
      <c r="A77" s="14">
        <v>68</v>
      </c>
      <c r="B77" s="14">
        <f t="shared" si="13"/>
        <v>1.8680000000000003</v>
      </c>
      <c r="G77" s="14">
        <f t="shared" si="8"/>
        <v>-1.4241819551892956</v>
      </c>
      <c r="N77" s="14">
        <f t="shared" si="9"/>
        <v>6.9693338950675629E-2</v>
      </c>
      <c r="P77" s="14">
        <f t="shared" si="10"/>
        <v>-9.9255995730443511E-2</v>
      </c>
      <c r="V77" s="14">
        <f t="shared" si="11"/>
        <v>9.9255995730443511E-2</v>
      </c>
      <c r="Y77" s="14">
        <f t="shared" si="14"/>
        <v>1.0024855568774796E-2</v>
      </c>
      <c r="AD77" s="14">
        <f t="shared" si="15"/>
        <v>1.6420916309972806</v>
      </c>
      <c r="AE77" s="14">
        <f t="shared" si="12"/>
        <v>0.91275975469481063</v>
      </c>
    </row>
    <row r="78" spans="1:31" x14ac:dyDescent="0.3">
      <c r="A78" s="14">
        <v>69</v>
      </c>
      <c r="B78" s="14">
        <f t="shared" si="13"/>
        <v>1.9690000000000003</v>
      </c>
      <c r="G78" s="14">
        <f t="shared" si="8"/>
        <v>-0.78271075015526459</v>
      </c>
      <c r="N78" s="14">
        <f t="shared" si="9"/>
        <v>5.7416759943091943E-2</v>
      </c>
      <c r="P78" s="14">
        <f t="shared" si="10"/>
        <v>-4.4940715246542244E-2</v>
      </c>
      <c r="V78" s="14">
        <f t="shared" si="11"/>
        <v>4.4940715246542244E-2</v>
      </c>
      <c r="Y78" s="14">
        <f t="shared" si="14"/>
        <v>4.539012239900767E-3</v>
      </c>
      <c r="AD78" s="14">
        <f t="shared" si="15"/>
        <v>1.6466306432371813</v>
      </c>
      <c r="AE78" s="14">
        <f t="shared" si="12"/>
        <v>0.9152827732769907</v>
      </c>
    </row>
    <row r="79" spans="1:31" x14ac:dyDescent="0.3">
      <c r="A79" s="14">
        <v>70</v>
      </c>
      <c r="B79" s="14">
        <f t="shared" si="13"/>
        <v>2.0700000000000003</v>
      </c>
      <c r="G79" s="14">
        <f t="shared" si="8"/>
        <v>8.9442225952480747E-2</v>
      </c>
      <c r="N79" s="14">
        <f t="shared" si="9"/>
        <v>4.6822635277683121E-2</v>
      </c>
      <c r="P79" s="14">
        <f t="shared" si="10"/>
        <v>4.1879207241971297E-3</v>
      </c>
      <c r="V79" s="14">
        <f t="shared" si="11"/>
        <v>4.1879207241971297E-3</v>
      </c>
      <c r="Y79" s="14">
        <f t="shared" si="14"/>
        <v>4.2297999314391013E-4</v>
      </c>
      <c r="AD79" s="14">
        <f t="shared" si="15"/>
        <v>1.6470536232303252</v>
      </c>
      <c r="AE79" s="14">
        <f t="shared" si="12"/>
        <v>0.91551788751026175</v>
      </c>
    </row>
    <row r="80" spans="1:31" x14ac:dyDescent="0.3">
      <c r="A80" s="14">
        <v>71</v>
      </c>
      <c r="B80" s="14">
        <f t="shared" si="13"/>
        <v>2.1710000000000003</v>
      </c>
      <c r="G80" s="14">
        <f t="shared" si="8"/>
        <v>1.2198791534305782</v>
      </c>
      <c r="N80" s="14">
        <f t="shared" si="9"/>
        <v>3.7795734251856623E-2</v>
      </c>
      <c r="P80" s="14">
        <f t="shared" si="10"/>
        <v>4.6106228302441966E-2</v>
      </c>
      <c r="V80" s="14">
        <f t="shared" si="11"/>
        <v>4.6106228302441966E-2</v>
      </c>
      <c r="Y80" s="14">
        <f t="shared" si="14"/>
        <v>4.656729058546639E-3</v>
      </c>
      <c r="AD80" s="14">
        <f t="shared" si="15"/>
        <v>1.6517103522888719</v>
      </c>
      <c r="AE80" s="14">
        <f t="shared" si="12"/>
        <v>0.91810633920986506</v>
      </c>
    </row>
    <row r="81" spans="1:31" x14ac:dyDescent="0.3">
      <c r="A81" s="14">
        <v>72</v>
      </c>
      <c r="B81" s="14">
        <f t="shared" si="13"/>
        <v>2.2720000000000002</v>
      </c>
      <c r="G81" s="14">
        <f t="shared" si="8"/>
        <v>2.6374382996880135</v>
      </c>
      <c r="N81" s="14">
        <f t="shared" si="9"/>
        <v>3.0199481210634573E-2</v>
      </c>
      <c r="P81" s="14">
        <f t="shared" si="10"/>
        <v>7.9649268375636156E-2</v>
      </c>
      <c r="V81" s="14">
        <f t="shared" si="11"/>
        <v>7.9649268375636156E-2</v>
      </c>
      <c r="Y81" s="14">
        <f t="shared" si="14"/>
        <v>8.0445761059392516E-3</v>
      </c>
      <c r="AD81" s="14">
        <f t="shared" si="15"/>
        <v>1.6597549283948112</v>
      </c>
      <c r="AE81" s="14">
        <f t="shared" si="12"/>
        <v>0.92257793213103567</v>
      </c>
    </row>
    <row r="82" spans="1:31" x14ac:dyDescent="0.3">
      <c r="A82" s="14">
        <v>73</v>
      </c>
      <c r="B82" s="14">
        <f t="shared" si="13"/>
        <v>2.3730000000000002</v>
      </c>
      <c r="G82" s="14">
        <f t="shared" si="8"/>
        <v>4.3721940192461215</v>
      </c>
      <c r="N82" s="14">
        <f t="shared" si="9"/>
        <v>2.3885038190605869E-2</v>
      </c>
      <c r="P82" s="14">
        <f t="shared" si="10"/>
        <v>0.10443002112643218</v>
      </c>
      <c r="V82" s="14">
        <f t="shared" si="11"/>
        <v>0.10443002112643218</v>
      </c>
      <c r="Y82" s="14">
        <f t="shared" si="14"/>
        <v>1.0547432133769651E-2</v>
      </c>
      <c r="AD82" s="14">
        <f t="shared" si="15"/>
        <v>1.6703023605285809</v>
      </c>
      <c r="AE82" s="14">
        <f t="shared" si="12"/>
        <v>0.92844074233318796</v>
      </c>
    </row>
    <row r="83" spans="1:31" x14ac:dyDescent="0.3">
      <c r="A83" s="14">
        <v>74</v>
      </c>
      <c r="B83" s="14">
        <f t="shared" si="13"/>
        <v>2.4740000000000002</v>
      </c>
      <c r="G83" s="14">
        <f t="shared" si="8"/>
        <v>6.455456753738587</v>
      </c>
      <c r="N83" s="14">
        <f t="shared" si="9"/>
        <v>1.8699162668593644E-2</v>
      </c>
      <c r="P83" s="14">
        <f t="shared" si="10"/>
        <v>0.1207116359382293</v>
      </c>
      <c r="V83" s="14">
        <f t="shared" si="11"/>
        <v>0.1207116359382293</v>
      </c>
      <c r="Y83" s="14">
        <f t="shared" si="14"/>
        <v>1.2191875229761159E-2</v>
      </c>
      <c r="AD83" s="14">
        <f t="shared" si="15"/>
        <v>1.6824942357583421</v>
      </c>
      <c r="AE83" s="14">
        <f t="shared" si="12"/>
        <v>0.93521761935632219</v>
      </c>
    </row>
    <row r="84" spans="1:31" x14ac:dyDescent="0.3">
      <c r="A84" s="14">
        <v>75</v>
      </c>
      <c r="B84" s="14">
        <f t="shared" si="13"/>
        <v>2.5750000000000002</v>
      </c>
      <c r="G84" s="14">
        <f t="shared" si="8"/>
        <v>8.9197730319114434</v>
      </c>
      <c r="N84" s="14">
        <f t="shared" si="9"/>
        <v>1.4490659157048438E-2</v>
      </c>
      <c r="P84" s="14">
        <f t="shared" si="10"/>
        <v>0.12925339076366127</v>
      </c>
      <c r="V84" s="14">
        <f t="shared" si="11"/>
        <v>0.12925339076366127</v>
      </c>
      <c r="Y84" s="14">
        <f t="shared" si="14"/>
        <v>1.3054592467129788E-2</v>
      </c>
      <c r="AD84" s="14">
        <f t="shared" si="15"/>
        <v>1.6955488282254718</v>
      </c>
      <c r="AE84" s="14">
        <f t="shared" si="12"/>
        <v>0.94247403939586738</v>
      </c>
    </row>
    <row r="85" spans="1:31" x14ac:dyDescent="0.3">
      <c r="A85" s="14">
        <v>76</v>
      </c>
      <c r="B85" s="14">
        <f t="shared" si="13"/>
        <v>2.6760000000000002</v>
      </c>
      <c r="G85" s="14">
        <f t="shared" si="8"/>
        <v>11.798925469623086</v>
      </c>
      <c r="N85" s="14">
        <f t="shared" si="9"/>
        <v>1.1115369005911058E-2</v>
      </c>
      <c r="P85" s="14">
        <f t="shared" si="10"/>
        <v>0.13114941046810302</v>
      </c>
      <c r="V85" s="14">
        <f t="shared" si="11"/>
        <v>0.13114941046810302</v>
      </c>
      <c r="Y85" s="14">
        <f t="shared" si="14"/>
        <v>1.3246090457278406E-2</v>
      </c>
      <c r="AD85" s="14">
        <f t="shared" si="15"/>
        <v>1.7087949186827502</v>
      </c>
      <c r="AE85" s="14">
        <f t="shared" si="12"/>
        <v>0.94983690395727305</v>
      </c>
    </row>
    <row r="86" spans="1:31" x14ac:dyDescent="0.3">
      <c r="A86" s="14">
        <v>77</v>
      </c>
      <c r="B86" s="14">
        <f t="shared" si="13"/>
        <v>2.7770000000000001</v>
      </c>
      <c r="G86" s="14">
        <f t="shared" si="8"/>
        <v>15.127932769844243</v>
      </c>
      <c r="N86" s="14">
        <f t="shared" si="9"/>
        <v>8.4397462735252959E-3</v>
      </c>
      <c r="P86" s="14">
        <f t="shared" si="10"/>
        <v>0.12767591422043414</v>
      </c>
      <c r="V86" s="14">
        <f t="shared" si="11"/>
        <v>0.12767591422043414</v>
      </c>
      <c r="Y86" s="14">
        <f t="shared" si="14"/>
        <v>1.289526733626385E-2</v>
      </c>
      <c r="AD86" s="14">
        <f t="shared" si="15"/>
        <v>1.7216901860190141</v>
      </c>
      <c r="AE86" s="14">
        <f t="shared" si="12"/>
        <v>0.95700476281995051</v>
      </c>
    </row>
    <row r="87" spans="1:31" x14ac:dyDescent="0.3">
      <c r="A87" s="14">
        <v>78</v>
      </c>
      <c r="B87" s="14">
        <f t="shared" si="13"/>
        <v>2.8780000000000001</v>
      </c>
      <c r="G87" s="14">
        <f t="shared" si="8"/>
        <v>18.943049722658017</v>
      </c>
      <c r="N87" s="14">
        <f t="shared" si="9"/>
        <v>6.3431452761899725E-3</v>
      </c>
      <c r="P87" s="14">
        <f t="shared" si="10"/>
        <v>0.12015851636490997</v>
      </c>
      <c r="V87" s="14">
        <f t="shared" si="11"/>
        <v>0.12015851636490997</v>
      </c>
      <c r="Y87" s="14">
        <f t="shared" si="14"/>
        <v>1.2136010152855908E-2</v>
      </c>
      <c r="AD87" s="14">
        <f t="shared" si="15"/>
        <v>1.7338261961718699</v>
      </c>
      <c r="AE87" s="14">
        <f t="shared" si="12"/>
        <v>0.96375058713388773</v>
      </c>
    </row>
    <row r="88" spans="1:31" x14ac:dyDescent="0.3">
      <c r="A88" s="14">
        <v>79</v>
      </c>
      <c r="B88" s="14">
        <f t="shared" si="13"/>
        <v>2.9790000000000001</v>
      </c>
      <c r="G88" s="14">
        <f t="shared" si="8"/>
        <v>23.281767205259836</v>
      </c>
      <c r="N88" s="14">
        <f t="shared" si="9"/>
        <v>4.7189968525847836E-3</v>
      </c>
      <c r="P88" s="14">
        <f t="shared" si="10"/>
        <v>0.1098665861642328</v>
      </c>
      <c r="V88" s="14">
        <f t="shared" si="11"/>
        <v>0.1098665861642328</v>
      </c>
      <c r="Y88" s="14">
        <f t="shared" si="14"/>
        <v>1.1096525202587514E-2</v>
      </c>
      <c r="AD88" s="14">
        <f t="shared" si="15"/>
        <v>1.7449227213744574</v>
      </c>
      <c r="AE88" s="14">
        <f t="shared" si="12"/>
        <v>0.96991861176216454</v>
      </c>
    </row>
    <row r="89" spans="1:31" x14ac:dyDescent="0.3">
      <c r="A89" s="14">
        <v>80</v>
      </c>
      <c r="B89" s="14">
        <f t="shared" si="13"/>
        <v>3.08</v>
      </c>
      <c r="G89" s="14">
        <f t="shared" si="8"/>
        <v>28.18281218195748</v>
      </c>
      <c r="N89" s="14">
        <f t="shared" si="9"/>
        <v>3.4750773778549375E-3</v>
      </c>
      <c r="P89" s="14">
        <f t="shared" si="10"/>
        <v>9.7937453057854992E-2</v>
      </c>
      <c r="V89" s="14">
        <f t="shared" si="11"/>
        <v>9.7937453057854992E-2</v>
      </c>
      <c r="Y89" s="14">
        <f t="shared" si="14"/>
        <v>9.8916827588433551E-3</v>
      </c>
      <c r="AD89" s="14">
        <f t="shared" si="15"/>
        <v>1.7548144041333007</v>
      </c>
      <c r="AE89" s="14">
        <f t="shared" si="12"/>
        <v>0.97541692242768896</v>
      </c>
    </row>
    <row r="90" spans="1:31" x14ac:dyDescent="0.3">
      <c r="A90" s="14">
        <v>81</v>
      </c>
      <c r="B90" s="14">
        <f t="shared" si="13"/>
        <v>3.1810000000000009</v>
      </c>
      <c r="G90" s="14">
        <f t="shared" si="8"/>
        <v>33.686147704171177</v>
      </c>
      <c r="N90" s="14">
        <f t="shared" si="9"/>
        <v>2.5330807400485967E-3</v>
      </c>
      <c r="P90" s="14">
        <f t="shared" si="10"/>
        <v>8.5329731955868265E-2</v>
      </c>
      <c r="V90" s="14">
        <f t="shared" si="11"/>
        <v>8.5329731955868265E-2</v>
      </c>
      <c r="Y90" s="14">
        <f t="shared" si="14"/>
        <v>8.618302927542695E-3</v>
      </c>
      <c r="AD90" s="14">
        <f t="shared" si="15"/>
        <v>1.7634327070608433</v>
      </c>
      <c r="AE90" s="14">
        <f t="shared" si="12"/>
        <v>0.98020742249329851</v>
      </c>
    </row>
    <row r="91" spans="1:31" x14ac:dyDescent="0.3">
      <c r="A91" s="14">
        <v>82</v>
      </c>
      <c r="B91" s="14">
        <f t="shared" si="13"/>
        <v>3.282</v>
      </c>
      <c r="G91" s="14">
        <f t="shared" si="8"/>
        <v>39.832972910433227</v>
      </c>
      <c r="N91" s="14">
        <f t="shared" si="9"/>
        <v>1.8276934202903908E-3</v>
      </c>
      <c r="P91" s="14">
        <f t="shared" si="10"/>
        <v>7.2802462499004184E-2</v>
      </c>
      <c r="V91" s="14">
        <f t="shared" si="11"/>
        <v>7.2802462499004184E-2</v>
      </c>
      <c r="Y91" s="14">
        <f t="shared" si="14"/>
        <v>7.3530487123994234E-3</v>
      </c>
      <c r="AD91" s="14">
        <f t="shared" si="15"/>
        <v>1.7707857557732427</v>
      </c>
      <c r="AE91" s="14">
        <f t="shared" si="12"/>
        <v>0.98429462859818107</v>
      </c>
    </row>
    <row r="92" spans="1:31" s="29" customFormat="1" x14ac:dyDescent="0.3">
      <c r="A92" s="29">
        <v>83</v>
      </c>
      <c r="B92" s="29">
        <f t="shared" si="13"/>
        <v>3.3830000000000009</v>
      </c>
      <c r="G92" s="29">
        <f t="shared" si="8"/>
        <v>46.665723026388697</v>
      </c>
      <c r="N92" s="29">
        <f t="shared" si="9"/>
        <v>1.305351359820449E-3</v>
      </c>
      <c r="P92" s="29">
        <f t="shared" si="10"/>
        <v>6.0915165009500921E-2</v>
      </c>
      <c r="V92" s="29">
        <f t="shared" si="11"/>
        <v>6.0915165009500921E-2</v>
      </c>
      <c r="Y92" s="29">
        <f t="shared" si="14"/>
        <v>6.1524316659595938E-3</v>
      </c>
      <c r="AD92" s="29">
        <f t="shared" si="15"/>
        <v>1.7769381874392023</v>
      </c>
      <c r="AE92" s="29">
        <f t="shared" si="12"/>
        <v>0.98771446943543528</v>
      </c>
    </row>
    <row r="93" spans="1:31" s="29" customFormat="1" x14ac:dyDescent="0.3">
      <c r="A93" s="29">
        <v>84</v>
      </c>
      <c r="B93" s="29">
        <f t="shared" si="13"/>
        <v>3.484</v>
      </c>
      <c r="G93" s="29">
        <f t="shared" si="8"/>
        <v>54.228069364794564</v>
      </c>
      <c r="N93" s="29">
        <f t="shared" si="9"/>
        <v>9.2282906723667468E-4</v>
      </c>
      <c r="P93" s="29">
        <f t="shared" si="10"/>
        <v>5.0043238669959064E-2</v>
      </c>
      <c r="V93" s="29">
        <f t="shared" si="11"/>
        <v>5.0043238669959064E-2</v>
      </c>
      <c r="Y93" s="29">
        <f t="shared" si="14"/>
        <v>5.0543671056658655E-3</v>
      </c>
      <c r="AD93" s="29">
        <f t="shared" si="15"/>
        <v>1.781992554544868</v>
      </c>
      <c r="AE93" s="29">
        <f t="shared" si="12"/>
        <v>0.99052394899943697</v>
      </c>
    </row>
    <row r="94" spans="1:31" x14ac:dyDescent="0.3">
      <c r="A94" s="14">
        <v>85</v>
      </c>
      <c r="B94" s="29">
        <f t="shared" si="13"/>
        <v>3.5850000000000009</v>
      </c>
      <c r="G94" s="14">
        <f t="shared" si="8"/>
        <v>62.564919325520606</v>
      </c>
      <c r="N94" s="14">
        <f t="shared" si="9"/>
        <v>6.4578041088110192E-4</v>
      </c>
      <c r="P94" s="14">
        <f t="shared" si="10"/>
        <v>4.0403199308777692E-2</v>
      </c>
      <c r="V94" s="14">
        <f t="shared" si="11"/>
        <v>4.0403199308777692E-2</v>
      </c>
      <c r="Y94" s="14">
        <f t="shared" si="14"/>
        <v>4.0807231301865469E-3</v>
      </c>
      <c r="AD94" s="14">
        <f t="shared" si="15"/>
        <v>1.7860732776750545</v>
      </c>
      <c r="AE94" s="30">
        <f t="shared" si="12"/>
        <v>0.99279222670877787</v>
      </c>
    </row>
    <row r="95" spans="1:31" x14ac:dyDescent="0.3">
      <c r="A95" s="14">
        <v>86</v>
      </c>
      <c r="B95" s="14">
        <f t="shared" si="13"/>
        <v>3.6859999999999999</v>
      </c>
      <c r="G95" s="14">
        <f t="shared" si="8"/>
        <v>71.722416395548436</v>
      </c>
      <c r="N95" s="14">
        <f t="shared" si="9"/>
        <v>4.4731991169886799E-4</v>
      </c>
      <c r="P95" s="14">
        <f t="shared" si="10"/>
        <v>3.2082864968886168E-2</v>
      </c>
      <c r="V95" s="14">
        <f t="shared" si="11"/>
        <v>3.2082864968886168E-2</v>
      </c>
      <c r="Y95" s="14">
        <f t="shared" si="14"/>
        <v>3.2403693618575031E-3</v>
      </c>
      <c r="AD95" s="14">
        <f t="shared" si="15"/>
        <v>1.789313647036912</v>
      </c>
      <c r="AE95" s="14">
        <f t="shared" si="12"/>
        <v>0.99459339217848641</v>
      </c>
    </row>
    <row r="96" spans="1:31" x14ac:dyDescent="0.3">
      <c r="A96" s="14">
        <v>87</v>
      </c>
      <c r="B96" s="14">
        <f t="shared" si="13"/>
        <v>3.7870000000000008</v>
      </c>
      <c r="G96" s="14">
        <f t="shared" si="8"/>
        <v>81.747940148972589</v>
      </c>
      <c r="N96" s="14">
        <f t="shared" si="9"/>
        <v>3.0670535307791695E-4</v>
      </c>
      <c r="P96" s="14">
        <f t="shared" si="10"/>
        <v>2.5072530846783059E-2</v>
      </c>
      <c r="V96" s="14">
        <f t="shared" si="11"/>
        <v>2.5072530846783059E-2</v>
      </c>
      <c r="Y96" s="14">
        <f t="shared" si="14"/>
        <v>2.532325615525089E-3</v>
      </c>
      <c r="AD96" s="14">
        <f t="shared" si="15"/>
        <v>1.7918459726524372</v>
      </c>
      <c r="AE96" s="14">
        <f t="shared" si="12"/>
        <v>0.99600099018580979</v>
      </c>
    </row>
    <row r="97" spans="1:31" x14ac:dyDescent="0.3">
      <c r="A97" s="14">
        <v>88</v>
      </c>
      <c r="B97" s="14">
        <f t="shared" si="13"/>
        <v>3.8879999999999999</v>
      </c>
      <c r="G97" s="14">
        <f t="shared" si="8"/>
        <v>92.690106246999363</v>
      </c>
      <c r="N97" s="14">
        <f t="shared" si="9"/>
        <v>2.0815854496572918E-4</v>
      </c>
      <c r="P97" s="14">
        <f t="shared" si="10"/>
        <v>1.9294237649094232E-2</v>
      </c>
      <c r="V97" s="14">
        <f t="shared" si="11"/>
        <v>1.9294237649094232E-2</v>
      </c>
      <c r="Y97" s="14">
        <f t="shared" si="14"/>
        <v>1.9487180025585175E-3</v>
      </c>
      <c r="AD97" s="14">
        <f t="shared" si="15"/>
        <v>1.7937946906549957</v>
      </c>
      <c r="AE97" s="14">
        <f t="shared" si="12"/>
        <v>0.99708418879203153</v>
      </c>
    </row>
    <row r="98" spans="1:31" x14ac:dyDescent="0.3">
      <c r="A98" s="14">
        <v>89</v>
      </c>
      <c r="B98" s="14">
        <f t="shared" si="13"/>
        <v>3.9890000000000008</v>
      </c>
      <c r="G98" s="14">
        <f t="shared" si="8"/>
        <v>104.59876643794806</v>
      </c>
      <c r="N98" s="14">
        <f t="shared" si="9"/>
        <v>1.3984176379239904E-4</v>
      </c>
      <c r="P98" s="14">
        <f t="shared" si="10"/>
        <v>1.4627275989191849E-2</v>
      </c>
      <c r="V98" s="14">
        <f t="shared" si="11"/>
        <v>1.4627275989191849E-2</v>
      </c>
      <c r="Y98" s="14">
        <f t="shared" si="14"/>
        <v>1.4773548749083768E-3</v>
      </c>
      <c r="AD98" s="14">
        <f t="shared" si="15"/>
        <v>1.795272045529904</v>
      </c>
      <c r="AE98" s="14">
        <f t="shared" si="12"/>
        <v>0.99790537930769085</v>
      </c>
    </row>
    <row r="99" spans="1:31" x14ac:dyDescent="0.3">
      <c r="A99" s="14">
        <v>90</v>
      </c>
      <c r="B99" s="14">
        <f t="shared" si="13"/>
        <v>4.09</v>
      </c>
      <c r="G99" s="14">
        <f t="shared" si="8"/>
        <v>117.52500855724955</v>
      </c>
      <c r="N99" s="14">
        <f t="shared" si="9"/>
        <v>9.2992795718445907E-5</v>
      </c>
      <c r="P99" s="14">
        <f t="shared" si="10"/>
        <v>1.0928979112572915E-2</v>
      </c>
      <c r="V99" s="14">
        <f t="shared" si="11"/>
        <v>1.0928979112572915E-2</v>
      </c>
      <c r="Y99" s="14">
        <f t="shared" si="14"/>
        <v>1.1038268903698645E-3</v>
      </c>
      <c r="AD99" s="14">
        <f t="shared" si="15"/>
        <v>1.7963758724202739</v>
      </c>
      <c r="AE99" s="14">
        <f t="shared" si="12"/>
        <v>0.99851894358307025</v>
      </c>
    </row>
    <row r="100" spans="1:31" x14ac:dyDescent="0.3">
      <c r="A100" s="14">
        <v>91</v>
      </c>
      <c r="B100" s="14">
        <f t="shared" si="13"/>
        <v>4.1910000000000007</v>
      </c>
      <c r="G100" s="14">
        <f t="shared" si="8"/>
        <v>131.52115652744794</v>
      </c>
      <c r="N100" s="14">
        <f t="shared" si="9"/>
        <v>6.1211282356604617E-5</v>
      </c>
      <c r="P100" s="14">
        <f t="shared" si="10"/>
        <v>8.0505786480688079E-3</v>
      </c>
      <c r="V100" s="14">
        <f t="shared" si="11"/>
        <v>8.0505786480688079E-3</v>
      </c>
      <c r="Y100" s="14">
        <f t="shared" si="14"/>
        <v>8.1310844345494962E-4</v>
      </c>
      <c r="AD100" s="14">
        <f t="shared" si="15"/>
        <v>1.7971889808637289</v>
      </c>
      <c r="AE100" s="14">
        <f t="shared" si="12"/>
        <v>0.99897091145707839</v>
      </c>
    </row>
    <row r="101" spans="1:31" x14ac:dyDescent="0.3">
      <c r="A101" s="14">
        <v>92</v>
      </c>
      <c r="B101" s="14">
        <f t="shared" si="13"/>
        <v>4.2919999999999998</v>
      </c>
      <c r="G101" s="14">
        <f t="shared" si="8"/>
        <v>146.64077035819872</v>
      </c>
      <c r="N101" s="14">
        <f t="shared" si="9"/>
        <v>3.988259546153366E-5</v>
      </c>
      <c r="P101" s="14">
        <f t="shared" si="10"/>
        <v>5.8484145223636963E-3</v>
      </c>
      <c r="V101" s="14">
        <f t="shared" si="11"/>
        <v>5.8484145223636963E-3</v>
      </c>
      <c r="Y101" s="14">
        <f t="shared" si="14"/>
        <v>5.906898667587334E-4</v>
      </c>
      <c r="AD101" s="14">
        <f t="shared" si="15"/>
        <v>1.7977796707304876</v>
      </c>
      <c r="AE101" s="14">
        <f t="shared" si="12"/>
        <v>0.99929924754241362</v>
      </c>
    </row>
    <row r="102" spans="1:31" x14ac:dyDescent="0.3">
      <c r="A102" s="14">
        <v>93</v>
      </c>
      <c r="B102" s="14">
        <f t="shared" si="13"/>
        <v>4.3930000000000007</v>
      </c>
      <c r="G102" s="14">
        <f t="shared" si="8"/>
        <v>162.9386461462708</v>
      </c>
      <c r="N102" s="14">
        <f t="shared" si="9"/>
        <v>2.5722022324537423E-5</v>
      </c>
      <c r="P102" s="14">
        <f t="shared" si="10"/>
        <v>4.1911114937042814E-3</v>
      </c>
      <c r="V102" s="14">
        <f t="shared" si="11"/>
        <v>4.1911114937042814E-3</v>
      </c>
      <c r="Y102" s="14">
        <f t="shared" si="14"/>
        <v>4.2330226086413245E-4</v>
      </c>
      <c r="AD102" s="14">
        <f t="shared" si="15"/>
        <v>1.7982029729913518</v>
      </c>
      <c r="AE102" s="14">
        <f t="shared" si="12"/>
        <v>0.99953454090880967</v>
      </c>
    </row>
    <row r="103" spans="1:31" x14ac:dyDescent="0.3">
      <c r="A103" s="14">
        <v>94</v>
      </c>
      <c r="B103" s="14">
        <f t="shared" si="13"/>
        <v>4.4939999999999998</v>
      </c>
      <c r="G103" s="14">
        <f t="shared" si="8"/>
        <v>180.47081607554429</v>
      </c>
      <c r="N103" s="14">
        <f t="shared" si="9"/>
        <v>1.6420885402344505E-5</v>
      </c>
      <c r="P103" s="14">
        <f t="shared" si="10"/>
        <v>2.9634905892441054E-3</v>
      </c>
      <c r="V103" s="14">
        <f t="shared" si="11"/>
        <v>2.9634905892441054E-3</v>
      </c>
      <c r="Y103" s="14">
        <f t="shared" si="14"/>
        <v>2.9931254951365467E-4</v>
      </c>
      <c r="AD103" s="14">
        <f t="shared" si="15"/>
        <v>1.7985022855408654</v>
      </c>
      <c r="AE103" s="14">
        <f t="shared" si="12"/>
        <v>0.99970091435844788</v>
      </c>
    </row>
    <row r="104" spans="1:31" x14ac:dyDescent="0.3">
      <c r="A104" s="14">
        <v>95</v>
      </c>
      <c r="B104" s="14">
        <f t="shared" si="13"/>
        <v>4.5950000000000006</v>
      </c>
      <c r="G104" s="14">
        <f t="shared" si="8"/>
        <v>199.29454841701283</v>
      </c>
      <c r="N104" s="14">
        <f t="shared" si="9"/>
        <v>1.0376664891989014E-5</v>
      </c>
      <c r="P104" s="14">
        <f t="shared" si="10"/>
        <v>2.0680127437236219E-3</v>
      </c>
      <c r="V104" s="14">
        <f t="shared" si="11"/>
        <v>2.0680127437236219E-3</v>
      </c>
      <c r="Y104" s="14">
        <f t="shared" si="14"/>
        <v>2.0886928711608583E-4</v>
      </c>
      <c r="AD104" s="14">
        <f t="shared" si="15"/>
        <v>1.7987111548279815</v>
      </c>
      <c r="AE104" s="14">
        <f t="shared" si="12"/>
        <v>0.99981701474875051</v>
      </c>
    </row>
    <row r="105" spans="1:31" x14ac:dyDescent="0.3">
      <c r="A105" s="14">
        <v>96</v>
      </c>
      <c r="B105" s="14">
        <f t="shared" si="13"/>
        <v>4.6960000000000015</v>
      </c>
      <c r="G105" s="14">
        <f t="shared" si="8"/>
        <v>219.46834752878161</v>
      </c>
      <c r="N105" s="14">
        <f t="shared" si="9"/>
        <v>6.4906587297709424E-6</v>
      </c>
      <c r="P105" s="14">
        <f t="shared" si="10"/>
        <v>1.4244941457960893E-3</v>
      </c>
      <c r="V105" s="14">
        <f t="shared" si="11"/>
        <v>1.4244941457960893E-3</v>
      </c>
      <c r="Y105" s="14">
        <f t="shared" si="14"/>
        <v>1.4387390872540502E-4</v>
      </c>
      <c r="AD105" s="14">
        <f t="shared" si="15"/>
        <v>1.7988550287367069</v>
      </c>
      <c r="AE105" s="14">
        <f>AD105/SUM($Y$9:$Y$108)</f>
        <v>0.99989698733441879</v>
      </c>
    </row>
    <row r="106" spans="1:31" x14ac:dyDescent="0.3">
      <c r="A106" s="14">
        <v>97</v>
      </c>
      <c r="B106" s="14">
        <f>$B$9+A106*$A$7</f>
        <v>4.7970000000000006</v>
      </c>
      <c r="G106" s="14">
        <f t="shared" si="8"/>
        <v>241.0519538560678</v>
      </c>
      <c r="N106" s="14">
        <f t="shared" si="9"/>
        <v>4.0187363995916616E-6</v>
      </c>
      <c r="P106" s="14">
        <f t="shared" si="10"/>
        <v>9.687242611540692E-4</v>
      </c>
      <c r="V106" s="14">
        <f t="shared" si="11"/>
        <v>9.687242611540692E-4</v>
      </c>
      <c r="Y106" s="14">
        <f t="shared" si="14"/>
        <v>9.784115037656099E-5</v>
      </c>
      <c r="AD106" s="14">
        <f t="shared" si="15"/>
        <v>1.7989528698870834</v>
      </c>
      <c r="AE106" s="14">
        <f>AD106/SUM($Y$9:$Y$108)</f>
        <v>0.99995137252385091</v>
      </c>
    </row>
    <row r="107" spans="1:31" x14ac:dyDescent="0.3">
      <c r="A107" s="14">
        <v>98</v>
      </c>
      <c r="B107" s="14">
        <f>$B$9+A107*$A$7</f>
        <v>4.8980000000000015</v>
      </c>
      <c r="G107" s="14">
        <f t="shared" si="8"/>
        <v>264.10634393120256</v>
      </c>
      <c r="N107" s="14">
        <f t="shared" si="9"/>
        <v>2.4629751376704828E-6</v>
      </c>
      <c r="P107" s="14">
        <f t="shared" si="10"/>
        <v>6.5048735880360146E-4</v>
      </c>
      <c r="V107" s="14">
        <f t="shared" si="11"/>
        <v>6.5048735880360146E-4</v>
      </c>
      <c r="Y107" s="14">
        <f t="shared" si="14"/>
        <v>6.569922323916375E-5</v>
      </c>
      <c r="AD107" s="14">
        <f t="shared" si="15"/>
        <v>1.7990185691103224</v>
      </c>
      <c r="AE107" s="14">
        <f>AD107/SUM($Y$9:$Y$108)</f>
        <v>0.99998789156198209</v>
      </c>
    </row>
    <row r="108" spans="1:31" x14ac:dyDescent="0.3">
      <c r="A108" s="14">
        <v>99</v>
      </c>
      <c r="B108" s="14">
        <f>$B$9+A108*$A$7</f>
        <v>4.9990000000000006</v>
      </c>
      <c r="G108" s="14">
        <f t="shared" si="8"/>
        <v>288.6937303736272</v>
      </c>
      <c r="N108" s="14">
        <f t="shared" si="9"/>
        <v>1.4941709802283004E-6</v>
      </c>
      <c r="P108" s="14">
        <f t="shared" si="10"/>
        <v>4.313577940981272E-4</v>
      </c>
      <c r="V108" s="14">
        <f t="shared" si="11"/>
        <v>4.313577940981272E-4</v>
      </c>
      <c r="Y108" s="14">
        <f>($A$7/2)*V108</f>
        <v>2.1783568601955424E-5</v>
      </c>
      <c r="AD108" s="14">
        <f t="shared" si="15"/>
        <v>1.7990403526789245</v>
      </c>
      <c r="AE108" s="14">
        <f>AD108/SUM($Y$9:$Y$108)</f>
        <v>1</v>
      </c>
    </row>
    <row r="110" spans="1:31" x14ac:dyDescent="0.3">
      <c r="AD110" s="14">
        <f>SUM($AD$9:$AD$108)</f>
        <v>88.770451036208556</v>
      </c>
    </row>
  </sheetData>
  <sheetProtection algorithmName="SHA-512" hashValue="I5HQ4t0yyrem+nyt5sEs1uhBjOSfu0eZ+aBlAM0VEREnMTc0oallWLppAVHuw1gzTnj9hhEPuquj8J1PHMzTJw==" saltValue="U9Tes6kNI2Aq7JjD/p9uVw==" spinCount="100000" sheet="1" objects="1" scenarios="1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e3f09c3df709400db2417a7161762d62 xmlns="f6f13e1c-7b64-4ffb-9fb5-24319f7354d0">
      <Terms xmlns="http://schemas.microsoft.com/office/infopath/2007/PartnerControls"/>
    </e3f09c3df709400db2417a7161762d62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2F4A60CA98F74C919E9E7227E88F7F" ma:contentTypeVersion="4" ma:contentTypeDescription="Create a new document." ma:contentTypeScope="" ma:versionID="cc24624d23fb5ccf4ee277e5fdd91b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6f13e1c-7b64-4ffb-9fb5-24319f7354d0" targetNamespace="http://schemas.microsoft.com/office/2006/metadata/properties" ma:root="true" ma:fieldsID="45767d420f54c1bf97957f077a3aebf5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6f13e1c-7b64-4ffb-9fb5-24319f7354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6b945fa6-2893-469b-976d-99ce96d1c940}" ma:internalName="TaxCatchAllLabel" ma:readOnly="true" ma:showField="CatchAllDataLabel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6b945fa6-2893-469b-976d-99ce96d1c940}" ma:internalName="TaxCatchAll" ma:showField="CatchAllData" ma:web="f6f13e1c-7b64-4ffb-9fb5-24319f7354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f13e1c-7b64-4ffb-9fb5-24319f7354d0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f13e1c-7b64-4ffb-9fb5-24319f7354d0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EA632D7-FFED-427A-9AEF-B2635E99C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6f13e1c-7b64-4ffb-9fb5-24319f735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Data</vt:lpstr>
      <vt:lpstr>Rank</vt:lpstr>
      <vt:lpstr>3xRDL</vt:lpstr>
      <vt:lpstr>Instructions</vt:lpstr>
      <vt:lpstr>Summary</vt:lpstr>
      <vt:lpstr>n&gt;3Distribution</vt:lpstr>
      <vt:lpstr>n=3Distribution</vt:lpstr>
      <vt:lpstr>Lognormal_E</vt:lpstr>
      <vt:lpstr>lognormal z-stat_E</vt:lpstr>
      <vt:lpstr>Lognormal_N</vt:lpstr>
      <vt:lpstr>lognormal z-stat_N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Haley Key</cp:lastModifiedBy>
  <cp:revision/>
  <cp:lastPrinted>2023-02-15T19:19:22Z</cp:lastPrinted>
  <dcterms:created xsi:type="dcterms:W3CDTF">2011-09-22T17:07:49Z</dcterms:created>
  <dcterms:modified xsi:type="dcterms:W3CDTF">2023-09-07T05:23:18Z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0x0101004D2F4A60CA98F74C919E9E7227E88F7F</vt:lpwstr>
  </property>
</Properties>
</file>